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fileSharing readOnlyRecommended="1"/>
  <workbookPr/>
  <mc:AlternateContent xmlns:mc="http://schemas.openxmlformats.org/markup-compatibility/2006">
    <mc:Choice Requires="x15">
      <x15ac:absPath xmlns:x15ac="http://schemas.microsoft.com/office/spreadsheetml/2010/11/ac" url="G:\CDBG Small Cities &amp; Tech Services\CDBG - Small Cities\2023 CDBG Application\DOH Website 2023\Application Documents\"/>
    </mc:Choice>
  </mc:AlternateContent>
  <xr:revisionPtr revIDLastSave="0" documentId="13_ncr:1_{215D95C0-1DFB-4669-B5B9-F65E4B014B67}" xr6:coauthVersionLast="47" xr6:coauthVersionMax="47" xr10:uidLastSave="{00000000-0000-0000-0000-000000000000}"/>
  <bookViews>
    <workbookView xWindow="-110" yWindow="-110" windowWidth="19420" windowHeight="10420" xr2:uid="{00000000-000D-0000-FFFF-FFFF00000000}"/>
  </bookViews>
  <sheets>
    <sheet name="Cover Sheet" sheetId="4" r:id="rId1"/>
    <sheet name="Need and Impact" sheetId="5" r:id="rId2"/>
    <sheet name="Capacity" sheetId="6" r:id="rId3"/>
    <sheet name="Construction- Environment" sheetId="12" r:id="rId4"/>
    <sheet name="DND" sheetId="9" state="hidden" r:id="rId5"/>
    <sheet name="Fair Housing SC" sheetId="1" r:id="rId6"/>
    <sheet name="Other" sheetId="7" r:id="rId7"/>
    <sheet name="Comments" sheetId="10" r:id="rId8"/>
    <sheet name="Choices" sheetId="13" state="hidden" r:id="rId9"/>
    <sheet name="Sheet1" sheetId="14" state="hidden" r:id="rId10"/>
  </sheets>
  <externalReferences>
    <externalReference r:id="rId11"/>
  </externalReferences>
  <definedNames>
    <definedName name="CDGB_Application_information.accdb" localSheetId="4" hidden="1">DND!$A$1:$CB$277</definedName>
    <definedName name="Grant">DND!$A:$A</definedName>
    <definedName name="_xlnm.Print_Area" localSheetId="2">Capacity!$A$1:$I$167</definedName>
    <definedName name="_xlnm.Print_Area" localSheetId="3">'Construction- Environment'!$A$1:$Q$217</definedName>
    <definedName name="_xlnm.Print_Area" localSheetId="5">'Fair Housing SC'!$A$1:$I$104</definedName>
    <definedName name="Z_1EB5C2F8_3AD4_423C_9B4D_12BABB26F4E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1EB5C2F8_3AD4_423C_9B4D_12BABB26F4E7_.wvu.PrintArea" localSheetId="2" hidden="1">Capacity!$A$1:$I$162</definedName>
    <definedName name="Z_1EB5C2F8_3AD4_423C_9B4D_12BABB26F4E7_.wvu.PrintArea" localSheetId="3" hidden="1">'Construction- Environment'!$A$1:$S$282</definedName>
    <definedName name="Z_21F89B5E_6D85_48FC_8C5B_718D88CEE4A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21F89B5E_6D85_48FC_8C5B_718D88CEE4A7_.wvu.PrintArea" localSheetId="2" hidden="1">Capacity!$A$1:$I$175</definedName>
    <definedName name="Z_21F89B5E_6D85_48FC_8C5B_718D88CEE4A7_.wvu.PrintArea" localSheetId="3" hidden="1">'Construction- Environment'!$A$1:$S$282</definedName>
    <definedName name="Z_51E4395D_1B94_4DCA_935C_0E6AAA3F31A2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51E4395D_1B94_4DCA_935C_0E6AAA3F31A2_.wvu.PrintArea" localSheetId="2" hidden="1">Capacity!$A$1:$I$175</definedName>
    <definedName name="Z_51E4395D_1B94_4DCA_935C_0E6AAA3F31A2_.wvu.PrintArea" localSheetId="3" hidden="1">'Construction- Environment'!$A$1:$S$282</definedName>
    <definedName name="Z_A87CED09_5995_4B42_89AD_343976FBC19A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A87CED09_5995_4B42_89AD_343976FBC19A_.wvu.PrintArea" localSheetId="2" hidden="1">Capacity!$A$1:$I$175</definedName>
    <definedName name="Z_A87CED09_5995_4B42_89AD_343976FBC19A_.wvu.PrintArea" localSheetId="3" hidden="1">'Construction- Environment'!$A$1:$S$282</definedName>
    <definedName name="Z_D89A782F_E05F_4722_8B90_8EFDECD987BE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D89A782F_E05F_4722_8B90_8EFDECD987BE_.wvu.PrintArea" localSheetId="2" hidden="1">Capacity!$A$1:$I$175</definedName>
    <definedName name="Z_D89A782F_E05F_4722_8B90_8EFDECD987BE_.wvu.PrintArea" localSheetId="3" hidden="1">'Construction- Environment'!$A$1:$S$282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8" i="6" l="1"/>
  <c r="H149" i="6"/>
  <c r="H150" i="6"/>
  <c r="H151" i="6"/>
  <c r="H152" i="6"/>
  <c r="H153" i="6"/>
  <c r="H154" i="6"/>
  <c r="H147" i="6"/>
  <c r="H28" i="7"/>
  <c r="H29" i="7"/>
  <c r="H30" i="7"/>
  <c r="I26" i="7" s="1"/>
  <c r="H31" i="7"/>
  <c r="H27" i="7"/>
  <c r="H22" i="7"/>
  <c r="I21" i="7" s="1"/>
  <c r="H11" i="7"/>
  <c r="H10" i="7"/>
  <c r="H6" i="7"/>
  <c r="H5" i="7"/>
  <c r="J87" i="5"/>
  <c r="J162" i="6"/>
  <c r="H159" i="6" l="1"/>
  <c r="I157" i="6" s="1"/>
  <c r="H143" i="6"/>
  <c r="H142" i="6"/>
  <c r="H139" i="6"/>
  <c r="H138" i="6"/>
  <c r="H135" i="6"/>
  <c r="H134" i="6"/>
  <c r="H131" i="6"/>
  <c r="H130" i="6"/>
  <c r="H127" i="6"/>
  <c r="H126" i="6"/>
  <c r="H122" i="6"/>
  <c r="H123" i="6"/>
  <c r="I141" i="6"/>
  <c r="I133" i="6" l="1"/>
  <c r="I137" i="6"/>
  <c r="I125" i="6"/>
  <c r="I129" i="6"/>
  <c r="I121" i="6"/>
  <c r="C12" i="4"/>
  <c r="G12" i="4"/>
  <c r="I13" i="5"/>
  <c r="I87" i="5" s="1"/>
  <c r="I145" i="6"/>
  <c r="L89" i="12"/>
  <c r="Q89" i="12" s="1"/>
  <c r="L143" i="12"/>
  <c r="Q143" i="12" s="1"/>
  <c r="Q211" i="12"/>
  <c r="L211" i="12"/>
  <c r="I162" i="6" l="1"/>
  <c r="L214" i="12"/>
  <c r="L216" i="12" s="1"/>
  <c r="G21" i="4" s="1"/>
  <c r="F12" i="4" l="1"/>
  <c r="E12" i="4"/>
  <c r="D12" i="4"/>
  <c r="C10" i="4" l="1"/>
  <c r="C8" i="4"/>
  <c r="B4" i="4" l="1"/>
  <c r="F10" i="4" l="1"/>
  <c r="E10" i="4"/>
  <c r="D10" i="4"/>
  <c r="C6" i="4"/>
  <c r="F6" i="4"/>
  <c r="E6" i="4"/>
  <c r="D6" i="4"/>
  <c r="E37" i="4" l="1"/>
  <c r="G19" i="4"/>
  <c r="I3" i="7"/>
  <c r="I13" i="7"/>
  <c r="I8" i="7"/>
  <c r="I33" i="7" l="1"/>
  <c r="G25" i="4"/>
  <c r="I104" i="1" l="1"/>
  <c r="G23" i="4" s="1"/>
  <c r="G17" i="4" l="1"/>
  <c r="G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Carew, Dominic A</author>
  </authors>
  <commentList>
    <comment ref="B151" authorId="0" shapeId="0" xr:uid="{E393D439-9230-4757-8351-5E1EAD9A68D8}">
      <text>
        <r>
          <rPr>
            <b/>
            <sz val="9"/>
            <color indexed="81"/>
            <rFont val="Tahoma"/>
            <family val="2"/>
          </rPr>
          <t>Carew, Dominic A:</t>
        </r>
        <r>
          <rPr>
            <sz val="9"/>
            <color indexed="81"/>
            <rFont val="Tahoma"/>
            <family val="2"/>
          </rPr>
          <t xml:space="preserve">
This one only, the award is .5 for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Carew, Dominic A</author>
  </authors>
  <commentList>
    <comment ref="A22" authorId="0" shapeId="0" xr:uid="{C0AEE01D-2BE9-481F-91B3-697DD23707FD}">
      <text>
        <r>
          <rPr>
            <b/>
            <sz val="9"/>
            <color indexed="81"/>
            <rFont val="Tahoma"/>
            <family val="2"/>
          </rPr>
          <t>Carew, Dominic A:</t>
        </r>
        <r>
          <rPr>
            <sz val="9"/>
            <color indexed="81"/>
            <rFont val="Tahoma"/>
            <family val="2"/>
          </rPr>
          <t xml:space="preserve">
Application General information has been fully  completed, if Yes=1 . No=0
)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G:\CDBG Small Cities &amp; Tech Services\Dominic\CDGB Application information.accdb" keepAlive="1" name="CDGB Application information" type="5" refreshedVersion="8" background="1" saveData="1">
    <dbPr connection="Provider=Microsoft.ACE.OLEDB.12.0;User ID=Admin;Data Source=G:\CDBG Small Cities &amp; Tech Services\Dominic\CDGB Application information.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DBG_Grant_Info-new" commandType="3"/>
  </connection>
</connections>
</file>

<file path=xl/sharedStrings.xml><?xml version="1.0" encoding="utf-8"?>
<sst xmlns="http://schemas.openxmlformats.org/spreadsheetml/2006/main" count="7961" uniqueCount="3704">
  <si>
    <t>Fair Housing and Equal Opportunity -  20 Points</t>
  </si>
  <si>
    <t>Score Past Grantees Only (6.1 - 6.4):</t>
  </si>
  <si>
    <r>
      <rPr>
        <b/>
        <sz val="12"/>
        <rFont val="Arial"/>
        <family val="2"/>
      </rPr>
      <t>Total Possible Points</t>
    </r>
    <r>
      <rPr>
        <sz val="12"/>
        <rFont val="Arial"/>
        <family val="2"/>
      </rPr>
      <t xml:space="preserve"> = 20</t>
    </r>
  </si>
  <si>
    <r>
      <t xml:space="preserve">6.1  </t>
    </r>
    <r>
      <rPr>
        <sz val="11"/>
        <rFont val="Arial"/>
        <family val="2"/>
      </rPr>
      <t xml:space="preserve">Identify Fair Housing Action Steps completed or in process within the last three years. </t>
    </r>
    <r>
      <rPr>
        <b/>
        <sz val="11"/>
        <rFont val="Arial"/>
        <family val="2"/>
      </rPr>
      <t xml:space="preserve"> </t>
    </r>
  </si>
  <si>
    <t xml:space="preserve">Award points based on the # of steps or actions completed or in progress          </t>
  </si>
  <si>
    <t>and back-up documentation including milestones for those items in progress.</t>
  </si>
  <si>
    <t>See Fair Housing Plan Schedule.</t>
  </si>
  <si>
    <t>Actions Steps Set Number</t>
  </si>
  <si>
    <t># of Steps</t>
  </si>
  <si>
    <t>Points Awarded</t>
  </si>
  <si>
    <t>None</t>
  </si>
  <si>
    <t>Set #1</t>
  </si>
  <si>
    <t>Steps 1, 2, 9, 10, 11, or 12</t>
  </si>
  <si>
    <t>3 Points Each</t>
  </si>
  <si>
    <t>Set #2</t>
  </si>
  <si>
    <t>Steps 3, 4, 5, 6, 7, 8, 13, 14, or 15</t>
  </si>
  <si>
    <t>1 Point Each</t>
  </si>
  <si>
    <t>Maximum # of Steps 3</t>
  </si>
  <si>
    <t>Maximum Score is 9 Pts.</t>
  </si>
  <si>
    <r>
      <t>6.2</t>
    </r>
    <r>
      <rPr>
        <sz val="11"/>
        <rFont val="Arial"/>
        <family val="2"/>
      </rPr>
      <t xml:space="preserve"> Enter the number of awards documented by the applicant to Section 3 residents or contractors</t>
    </r>
  </si>
  <si>
    <r>
      <t xml:space="preserve">over the past 3 years.    </t>
    </r>
    <r>
      <rPr>
        <b/>
        <sz val="11"/>
        <rFont val="Arial"/>
        <family val="2"/>
      </rPr>
      <t>Award points based on number of contracts awarded.</t>
    </r>
  </si>
  <si>
    <t>Response</t>
  </si>
  <si>
    <t>Points</t>
  </si>
  <si>
    <t>Maximum Score is 5 Pts.</t>
  </si>
  <si>
    <t>1-3</t>
  </si>
  <si>
    <t>&gt;3</t>
  </si>
  <si>
    <r>
      <t>6.3</t>
    </r>
    <r>
      <rPr>
        <sz val="11"/>
        <rFont val="Arial"/>
        <family val="2"/>
      </rPr>
      <t xml:space="preserve"> Enter the number of documented good faith efforts made by the applicant to reach  </t>
    </r>
  </si>
  <si>
    <t xml:space="preserve">Section 3 residents or contractors over the past 3 years.  </t>
  </si>
  <si>
    <t>Maximum Score is 2 Pts.</t>
  </si>
  <si>
    <r>
      <t>6.4</t>
    </r>
    <r>
      <rPr>
        <sz val="11"/>
        <rFont val="Arial"/>
        <family val="2"/>
      </rPr>
      <t xml:space="preserve">  Document the number of contractor and subcontractor awards made to certified </t>
    </r>
  </si>
  <si>
    <t>small and minority firms and women's business enterprises over the past three years.</t>
  </si>
  <si>
    <t>Award points based on the number of contracts awarded &amp; contracts/certifications.</t>
  </si>
  <si>
    <t>Maximum Score is 4 Pts.</t>
  </si>
  <si>
    <t xml:space="preserve">4 or more </t>
  </si>
  <si>
    <t>Score New Applicants Only (6.5 - 6.10):</t>
  </si>
  <si>
    <r>
      <t>Section 6</t>
    </r>
    <r>
      <rPr>
        <sz val="11"/>
        <rFont val="Arial"/>
        <family val="2"/>
      </rPr>
      <t xml:space="preserve">  Is the applicant a new grantee?  A new grantee is defined as an applicant that has not </t>
    </r>
  </si>
  <si>
    <t>received a Small Cities grant within the past 3 consecutive years.</t>
  </si>
  <si>
    <t>Award points based on if answer to question is yes or no.</t>
  </si>
  <si>
    <t>No</t>
  </si>
  <si>
    <t>Yes</t>
  </si>
  <si>
    <r>
      <t xml:space="preserve">6.6  </t>
    </r>
    <r>
      <rPr>
        <sz val="11"/>
        <rFont val="Arial"/>
        <family val="2"/>
      </rPr>
      <t xml:space="preserve"> Was an ADA Notice submitted? </t>
    </r>
    <r>
      <rPr>
        <b/>
        <sz val="11"/>
        <rFont val="Arial"/>
        <family val="2"/>
      </rPr>
      <t>Award points based on the following:</t>
    </r>
  </si>
  <si>
    <t>Not submitted or incomplete</t>
  </si>
  <si>
    <t>Complete but needs minor revisions</t>
  </si>
  <si>
    <t>Complete</t>
  </si>
  <si>
    <r>
      <t xml:space="preserve">6.7 </t>
    </r>
    <r>
      <rPr>
        <sz val="11"/>
        <rFont val="Arial"/>
        <family val="2"/>
      </rPr>
      <t xml:space="preserve">Was an ADA Grievance Procedure submitted? </t>
    </r>
    <r>
      <rPr>
        <b/>
        <sz val="11"/>
        <rFont val="Arial"/>
        <family val="2"/>
      </rPr>
      <t>Award points based on the following:</t>
    </r>
  </si>
  <si>
    <t>Needs Revisions</t>
  </si>
  <si>
    <t>Met Requirements</t>
  </si>
  <si>
    <t xml:space="preserve">                                           Total Score for Fair Housing:</t>
  </si>
  <si>
    <t>Project Need</t>
  </si>
  <si>
    <t>__________________</t>
  </si>
  <si>
    <t xml:space="preserve">Capacity  </t>
  </si>
  <si>
    <t xml:space="preserve">Construction /Environmental  </t>
  </si>
  <si>
    <t xml:space="preserve">Fair Housing </t>
  </si>
  <si>
    <t>Other</t>
  </si>
  <si>
    <t>Total Score</t>
  </si>
  <si>
    <t>_________</t>
  </si>
  <si>
    <t xml:space="preserve">Project Need       </t>
  </si>
  <si>
    <t xml:space="preserve">Capacity </t>
  </si>
  <si>
    <t>Construction/Environment</t>
  </si>
  <si>
    <t>Fair Housing</t>
  </si>
  <si>
    <t>Total Score All Categories</t>
  </si>
  <si>
    <t>Number of housing units, jobs, or businesses to be assisted</t>
  </si>
  <si>
    <t>Bonus Points</t>
  </si>
  <si>
    <t xml:space="preserve">Income Levels Served </t>
  </si>
  <si>
    <t>a)</t>
  </si>
  <si>
    <t>Area Benefit</t>
  </si>
  <si>
    <t>&lt;80% LMI</t>
  </si>
  <si>
    <t>b)</t>
  </si>
  <si>
    <t>Direct Benefit Housing</t>
  </si>
  <si>
    <t>c)</t>
  </si>
  <si>
    <t>Limited Clientele</t>
  </si>
  <si>
    <t>d)</t>
  </si>
  <si>
    <t>Direct Benefit Jobs</t>
  </si>
  <si>
    <t>1.3 and 1.4 - Relocation</t>
  </si>
  <si>
    <t>Permanent/temporary relocation is required, and there is no plan</t>
  </si>
  <si>
    <t>Permanent relocation is required, and there is a relocation plan</t>
  </si>
  <si>
    <t>Temporary relocation with a plan</t>
  </si>
  <si>
    <t>There is no relocation required</t>
  </si>
  <si>
    <t>2.1 - Source Documents</t>
  </si>
  <si>
    <t>waiting list has at least 3 times more households than the proposed # of units</t>
  </si>
  <si>
    <t>waiting list has at least 2 times more households than the proposed # of units</t>
  </si>
  <si>
    <t>waiting list has more households than the proposed # of units but fewer than 2 times more</t>
  </si>
  <si>
    <t>waiting list has the same # of households or less as the proposed # of units</t>
  </si>
  <si>
    <t>Town has a CRS designation, and this application is in support of the CRS</t>
  </si>
  <si>
    <t>5.2 - Community Letters of Support</t>
  </si>
  <si>
    <t>0.1 point/per letter up to 0.5 points total</t>
  </si>
  <si>
    <t>Public Investment Community (PIC)</t>
  </si>
  <si>
    <t>The towns eligible for PIC scores:</t>
  </si>
  <si>
    <t>Voluntown, Wethersfield, Winchester, Windham, Windsor</t>
  </si>
  <si>
    <t>Total Score for Project Need</t>
  </si>
  <si>
    <t>3.1 - Staff Capacity</t>
  </si>
  <si>
    <t>a) The members of the Applicant Team have experience with the CDBG program and have had excellent performance on open/closed grants (timely and accurate reporting, no citizen complaints, and effective and timely resolution with regards to any monitoring findings and/or concerns) in the last 5 years.</t>
  </si>
  <si>
    <t>b) The members of the Applicant Team have experience with the CDBG program and have had some performance issues on open/closed grants (untimely and inaccurate reporting, 1-3 citizen complaints, issues with complaint resolution, and repeated or prolonged monitoring findings and/or concerns) in the last 5 years.</t>
  </si>
  <si>
    <r>
      <t xml:space="preserve">c)  The members of the Applicant Team lack experience with the CDBG program </t>
    </r>
    <r>
      <rPr>
        <b/>
        <sz val="11"/>
        <rFont val="Arial"/>
        <family val="2"/>
      </rPr>
      <t xml:space="preserve">OR </t>
    </r>
    <r>
      <rPr>
        <sz val="11"/>
        <rFont val="Arial"/>
        <family val="2"/>
      </rPr>
      <t>are experienced but have had significant performance problems on open/closed grants (untimely and inaccurate reporting, 4 or more citizen complaints, issues with complaint resolution, and repeated or prolonged monitoring findings and/or concerns) in the last 5 years.</t>
    </r>
  </si>
  <si>
    <t>3.2 - Number of Non-SC Projects Completed On Time &amp; Within Budget</t>
  </si>
  <si>
    <t>1 - 5</t>
  </si>
  <si>
    <t>6 and more</t>
  </si>
  <si>
    <t>3.3 - Completed Small Cities CDBG Grants</t>
  </si>
  <si>
    <t>1-2</t>
  </si>
  <si>
    <t>3 or more</t>
  </si>
  <si>
    <t>Never received an award</t>
  </si>
  <si>
    <t>3.3 - Number of Small Cities Grants Currently Open</t>
  </si>
  <si>
    <t xml:space="preserve">a)  </t>
  </si>
  <si>
    <t>1 or none</t>
  </si>
  <si>
    <t xml:space="preserve">2 </t>
  </si>
  <si>
    <t xml:space="preserve">c) </t>
  </si>
  <si>
    <t>3.5/3.6 - Compliance</t>
  </si>
  <si>
    <t>Is either the applicant or subrecipient entity named in any DOH monitoring finding</t>
  </si>
  <si>
    <t xml:space="preserve">or repeated concern related to housing, economic development, community </t>
  </si>
  <si>
    <t>development, fair housing, EEOC, etc., or is any such audit finding or concern</t>
  </si>
  <si>
    <t>pending or foreseeable? Also, has the applicant cancelled/rescheduled a monitoring visit</t>
  </si>
  <si>
    <t>in the last year?</t>
  </si>
  <si>
    <t>3.6 - Litigation</t>
  </si>
  <si>
    <t>Is either the applicant or subrecipient entity named in any litigation related to</t>
  </si>
  <si>
    <t>housing, economic development, community development, fair housing, EEOC, etc.,</t>
  </si>
  <si>
    <t>is any such litigation pending or foreseeable, or has there been an adverse</t>
  </si>
  <si>
    <t>decision in the last 5 years?</t>
  </si>
  <si>
    <t>3.6 - Citizen Complaints</t>
  </si>
  <si>
    <t>Is either the applicant or subrecipient entity named in any citizen complaint related</t>
  </si>
  <si>
    <t>to housing, economic development, community development, fair housing, EEOC,</t>
  </si>
  <si>
    <t>etc., or is any such citizen complaint pending or foreseeable?</t>
  </si>
  <si>
    <t>3.7 - Returned Funds</t>
  </si>
  <si>
    <t>Has the applicant returned Small Cities funds to DOH in the last 3 years?</t>
  </si>
  <si>
    <t xml:space="preserve">Yes, but reason was justifiable or pertained to a prior </t>
  </si>
  <si>
    <t>management team</t>
  </si>
  <si>
    <t>4.1 - Non-State Funds Leveraged</t>
  </si>
  <si>
    <t>At least 5%</t>
  </si>
  <si>
    <t>At least 10%</t>
  </si>
  <si>
    <t>At least 20 %</t>
  </si>
  <si>
    <t>At least 30%</t>
  </si>
  <si>
    <t>e)</t>
  </si>
  <si>
    <t>At least 40%</t>
  </si>
  <si>
    <t>4.1 - Level of Commitment for 100% Leveraged Funds</t>
  </si>
  <si>
    <t>Firm</t>
  </si>
  <si>
    <t>Conditional</t>
  </si>
  <si>
    <t>Pending/No Commitment</t>
  </si>
  <si>
    <t>$0 - $35,000</t>
  </si>
  <si>
    <t>$35,001  - $50,000</t>
  </si>
  <si>
    <t>$50,001  and above</t>
  </si>
  <si>
    <t>Total Score for Capacity</t>
  </si>
  <si>
    <t>7.0 Fiscal and Grants Management</t>
  </si>
  <si>
    <t>8.0 Consistency with State Consolidated Plan</t>
  </si>
  <si>
    <t>9.0  DOH Training</t>
  </si>
  <si>
    <t xml:space="preserve">STANDARD  PROJECT </t>
  </si>
  <si>
    <t xml:space="preserve">    </t>
  </si>
  <si>
    <t xml:space="preserve"> </t>
  </si>
  <si>
    <t xml:space="preserve">____Y(5)   ____N(0) </t>
  </si>
  <si>
    <t xml:space="preserve">  ___N(0)</t>
  </si>
  <si>
    <t xml:space="preserve">CDBG ATS SCORE SHEET </t>
  </si>
  <si>
    <t>____N(0) ____S(5) ____D (7) ____F(10)</t>
  </si>
  <si>
    <t>Drawing Formatting</t>
  </si>
  <si>
    <t>Good</t>
  </si>
  <si>
    <t>Fair</t>
  </si>
  <si>
    <t>Poor</t>
  </si>
  <si>
    <t>Specifications Formatting</t>
  </si>
  <si>
    <t>___Y(0) ____N(-2)</t>
  </si>
  <si>
    <t>__≤6m(10)__6-9m(7)___9-12m(5)___12-15m(0)___&gt;15m(-10)</t>
  </si>
  <si>
    <t>1. Cost Estimate Completeness</t>
  </si>
  <si>
    <t>____G(5)   ____F(3)   ____P(0)</t>
  </si>
  <si>
    <t>Poor/None</t>
  </si>
  <si>
    <t>2. Cost Reasonableness</t>
  </si>
  <si>
    <t>High</t>
  </si>
  <si>
    <t>Low</t>
  </si>
  <si>
    <t>____Y(5)   ____N(0)   ___NA(5)</t>
  </si>
  <si>
    <t>____Y(10)   ____N(0)</t>
  </si>
  <si>
    <t>RESIDENTIAL REHAB PROGRAM</t>
  </si>
  <si>
    <t>____Y(5)   ____N(0)</t>
  </si>
  <si>
    <t>____Y(15)   ____N(0)</t>
  </si>
  <si>
    <t>____G(10)   ____F(5)   ____P(0)</t>
  </si>
  <si>
    <t>____Y(20)   ____N(0)</t>
  </si>
  <si>
    <t>Cost Estimating Form</t>
  </si>
  <si>
    <t xml:space="preserve">1. Energy Star </t>
  </si>
  <si>
    <t>___0(0) ___3/4(3)  ___5/6(7) ___≥7(10)  ___NA(10)</t>
  </si>
  <si>
    <t>2. Sustainable/Green</t>
  </si>
  <si>
    <t xml:space="preserve">___0(0)  ___1(3)   ___2+(5)    </t>
  </si>
  <si>
    <t>3. Recycling/Salvage</t>
  </si>
  <si>
    <t xml:space="preserve">___0(0)  ___1(3)   ___2+(5)   </t>
  </si>
  <si>
    <t xml:space="preserve"> PROGRAM TOTAL POINTS</t>
  </si>
  <si>
    <t xml:space="preserve">COMMENTS: </t>
  </si>
  <si>
    <t>INFRASTRUCTURE</t>
  </si>
  <si>
    <t>4.4.A INFRASTRUCTURE</t>
  </si>
  <si>
    <t>1. Environmental Remediation Needed</t>
  </si>
  <si>
    <t>___Y(0)  ___N(10)</t>
  </si>
  <si>
    <t>2. Age of property/work item(s)</t>
  </si>
  <si>
    <t>___&lt;5yr(0)___5-10(5)___10+(10)___NA(10)</t>
  </si>
  <si>
    <t>3. Last Repairs/Work</t>
  </si>
  <si>
    <t>4. Unusual Site Conditions</t>
  </si>
  <si>
    <t>____Y(0)   ____N(5) ___NA(5)</t>
  </si>
  <si>
    <r>
      <rPr>
        <sz val="10"/>
        <rFont val="Arial"/>
        <family val="2"/>
      </rPr>
      <t>5.</t>
    </r>
    <r>
      <rPr>
        <b/>
        <sz val="10"/>
        <rFont val="Arial"/>
        <family val="2"/>
      </rPr>
      <t xml:space="preserve"> FEMA FIRM</t>
    </r>
  </si>
  <si>
    <t>___Y(15)  ___N(0)</t>
  </si>
  <si>
    <r>
      <rPr>
        <b/>
        <sz val="10"/>
        <rFont val="Arial"/>
        <family val="2"/>
      </rPr>
      <t>Flood Plain?</t>
    </r>
    <r>
      <rPr>
        <sz val="10"/>
        <rFont val="Arial"/>
        <family val="2"/>
      </rPr>
      <t xml:space="preserve"> ___100  ___500 ___None</t>
    </r>
  </si>
  <si>
    <t>FMC begun?</t>
  </si>
  <si>
    <t>____Y(0) ___N(-10) ___NA(0)</t>
  </si>
  <si>
    <t>6. Pictures</t>
  </si>
  <si>
    <t>___Y(10)  ___N(0)</t>
  </si>
  <si>
    <t>7. Utilities Expansion</t>
  </si>
  <si>
    <t>___Y(0)   ___N(5)   ___NA(5)</t>
  </si>
  <si>
    <t>4.4.B APPROVALS/PERMIT COORDINATION</t>
  </si>
  <si>
    <t>I. Approvals/Permits Supp. Docs</t>
  </si>
  <si>
    <r>
      <t>___0(10)  ___1(7)  ___2(3)   ___</t>
    </r>
    <r>
      <rPr>
        <sz val="10"/>
        <rFont val="Calibri"/>
        <family val="2"/>
      </rPr>
      <t>≥</t>
    </r>
    <r>
      <rPr>
        <sz val="10"/>
        <rFont val="Arial"/>
        <family val="2"/>
      </rPr>
      <t>3(0)</t>
    </r>
  </si>
  <si>
    <t>4.5 CONSTRUCTION DOCUMENTS:</t>
  </si>
  <si>
    <t>___N(0)  ___S(5)  ___D(10)  ___F(15)</t>
  </si>
  <si>
    <t>None      Schematic     Develop      Final</t>
  </si>
  <si>
    <t>__≤6m(15)__6-9m(10)___9-12m(5)___12-15m(0)___&gt;15m(-10)</t>
  </si>
  <si>
    <t>____G(5)   ____H(3)   ____L(3)</t>
  </si>
  <si>
    <t xml:space="preserve">Good                 </t>
  </si>
  <si>
    <t>High or Low</t>
  </si>
  <si>
    <t>____Y(0)   ____N(-25)   ____NA(0)</t>
  </si>
  <si>
    <t>____G(10)   ____F(5)   ____P (0)</t>
  </si>
  <si>
    <t>4.6 SUSTAINABLE FEATURES &amp; DESIGN</t>
  </si>
  <si>
    <t xml:space="preserve">List any non-required, yet relevant housing &amp; community development </t>
  </si>
  <si>
    <t xml:space="preserve"> in the application</t>
  </si>
  <si>
    <t>______</t>
  </si>
  <si>
    <t xml:space="preserve">Other </t>
  </si>
  <si>
    <t xml:space="preserve">Total Score for Other: </t>
  </si>
  <si>
    <t>5.1.C - Community Revitalization Strategy (CRS)</t>
  </si>
  <si>
    <t xml:space="preserve">Yes, and there is a copy of the section of the approved Plan </t>
  </si>
  <si>
    <t>relevant to the project enclosed</t>
  </si>
  <si>
    <t xml:space="preserve">No or copy of the section of the approved Plan </t>
  </si>
  <si>
    <t>relevant to the project is not enclosed</t>
  </si>
  <si>
    <t>Conservation &amp; Development</t>
  </si>
  <si>
    <t>Project:</t>
  </si>
  <si>
    <t xml:space="preserve">Reviewer: </t>
  </si>
  <si>
    <t>Date of Review:</t>
  </si>
  <si>
    <t>Applicants were encouraged to use table provided</t>
  </si>
  <si>
    <t xml:space="preserve">10.0 General Application Information </t>
  </si>
  <si>
    <t xml:space="preserve">to this Small Cities grant application.  </t>
  </si>
  <si>
    <r>
      <t xml:space="preserve">6.10 </t>
    </r>
    <r>
      <rPr>
        <sz val="11"/>
        <rFont val="Arial"/>
        <family val="2"/>
      </rPr>
      <t xml:space="preserve">Has the municipality completed or updated a Section 504/ADA Transition Plan for its facilities                            and its programs within the past 3 years.  </t>
    </r>
    <r>
      <rPr>
        <b/>
        <sz val="11"/>
        <rFont val="Arial"/>
        <family val="2"/>
      </rPr>
      <t>If submitted, award points based on the following:</t>
    </r>
  </si>
  <si>
    <r>
      <t xml:space="preserve">6.9 </t>
    </r>
    <r>
      <rPr>
        <sz val="11"/>
        <rFont val="Arial"/>
        <family val="2"/>
      </rPr>
      <t xml:space="preserve">Has the municipality completed or updated a Section 504/ADA Self Evaluation for all of its rules,                     policies and programs with the past 3 years?  </t>
    </r>
    <r>
      <rPr>
        <b/>
        <sz val="11"/>
        <rFont val="Arial"/>
        <family val="2"/>
      </rPr>
      <t>If submitted, award points based on the following:</t>
    </r>
  </si>
  <si>
    <t>trainings attended by  municipal staff within the last 2 years as it relates</t>
  </si>
  <si>
    <r>
      <rPr>
        <b/>
        <sz val="11"/>
        <rFont val="Arial"/>
        <family val="2"/>
      </rPr>
      <t>6.5</t>
    </r>
    <r>
      <rPr>
        <sz val="11"/>
        <rFont val="Arial"/>
        <family val="2"/>
      </rPr>
      <t xml:space="preserve">  Identify projects, initiatives, and/or actions that the municipality has taken or are in progress in the past 3 years to promote the principles of Fair Housing.  Award points based on the # of actions completed  and documentation of such actions.  See Past Fair Housing Initiatives schedule. </t>
    </r>
  </si>
  <si>
    <r>
      <rPr>
        <b/>
        <sz val="11"/>
        <rFont val="Arial"/>
        <family val="2"/>
      </rPr>
      <t xml:space="preserve">6.8 </t>
    </r>
    <r>
      <rPr>
        <sz val="11"/>
        <rFont val="Arial"/>
        <family val="2"/>
      </rPr>
      <t>Has the municipality completed or updated a Section 504/ADA Self Evaluation for all of its facilities within the past 3 years? If submitted, award points based on the following:</t>
    </r>
  </si>
  <si>
    <r>
      <t xml:space="preserve"> </t>
    </r>
    <r>
      <rPr>
        <sz val="10"/>
        <rFont val="Tahoma"/>
        <family val="2"/>
      </rPr>
      <t xml:space="preserve">Length of Construction Period </t>
    </r>
    <r>
      <rPr>
        <b/>
        <sz val="10"/>
        <rFont val="Tahoma"/>
        <family val="2"/>
      </rPr>
      <t xml:space="preserve">   </t>
    </r>
  </si>
  <si>
    <r>
      <t xml:space="preserve">B. </t>
    </r>
    <r>
      <rPr>
        <sz val="10"/>
        <rFont val="Tahoma"/>
        <family val="2"/>
      </rPr>
      <t>DOH</t>
    </r>
    <r>
      <rPr>
        <b/>
        <sz val="10"/>
        <rFont val="Tahoma"/>
        <family val="2"/>
      </rPr>
      <t xml:space="preserve"> </t>
    </r>
    <r>
      <rPr>
        <sz val="10"/>
        <rFont val="Tahoma"/>
        <family val="2"/>
      </rPr>
      <t>Cost Estimate</t>
    </r>
  </si>
  <si>
    <t xml:space="preserve">STANDARD PROJECT TOTAL: </t>
  </si>
  <si>
    <r>
      <t xml:space="preserve">4.5 CONSTRUCTION </t>
    </r>
    <r>
      <rPr>
        <sz val="10"/>
        <rFont val="Arial"/>
        <family val="2"/>
      </rPr>
      <t>(From forms exhibit 4.5 &amp; 4.5a)</t>
    </r>
  </si>
  <si>
    <t>A2. Town's Procurement Policy</t>
  </si>
  <si>
    <t>A3. Draft Contractor Solicitation Document</t>
  </si>
  <si>
    <t>A4. Draft Bid Package</t>
  </si>
  <si>
    <t>A1. Procurement Process Narrative</t>
  </si>
  <si>
    <t>B2. Initial Inspection Form</t>
  </si>
  <si>
    <t xml:space="preserve">B. </t>
  </si>
  <si>
    <t>B1. Site Evaluation Process Narrative</t>
  </si>
  <si>
    <t xml:space="preserve">C. </t>
  </si>
  <si>
    <t>C1. Hazardous Material Notification Process</t>
  </si>
  <si>
    <t>C2. HazMat Notification Letter</t>
  </si>
  <si>
    <t xml:space="preserve">D. </t>
  </si>
  <si>
    <t>D1. Construction Monitoring Process</t>
  </si>
  <si>
    <t>D2. Progress Insp Form</t>
  </si>
  <si>
    <t>E.</t>
  </si>
  <si>
    <t>E1.  Approvals/Permitting Process</t>
  </si>
  <si>
    <t xml:space="preserve">F. </t>
  </si>
  <si>
    <t>F1. Typical Project Schedule</t>
  </si>
  <si>
    <t xml:space="preserve">G. </t>
  </si>
  <si>
    <t>75% Rule/Walk Away Compliance</t>
  </si>
  <si>
    <t xml:space="preserve">Rehab Stand/Lead/Asbestos Compliance </t>
  </si>
  <si>
    <t xml:space="preserve">H. </t>
  </si>
  <si>
    <t xml:space="preserve">I.  </t>
  </si>
  <si>
    <t>Program Development Budget</t>
  </si>
  <si>
    <t>J</t>
  </si>
  <si>
    <t xml:space="preserve">K. </t>
  </si>
  <si>
    <t>Construction Administration/Consultant Agreement</t>
  </si>
  <si>
    <r>
      <t xml:space="preserve">L.  </t>
    </r>
    <r>
      <rPr>
        <sz val="10"/>
        <rFont val="Tahoma"/>
        <family val="2"/>
      </rPr>
      <t/>
    </r>
  </si>
  <si>
    <t xml:space="preserve">Energy Star/Sustainable/Green/Eco-Friendly Products, Recycling/Salvage </t>
  </si>
  <si>
    <t xml:space="preserve">M. </t>
  </si>
  <si>
    <t xml:space="preserve">Rehab Program Guidelines </t>
  </si>
  <si>
    <t>____Y   ____N</t>
  </si>
  <si>
    <r>
      <t xml:space="preserve">A1. </t>
    </r>
    <r>
      <rPr>
        <sz val="10"/>
        <rFont val="Arial"/>
        <family val="2"/>
      </rPr>
      <t>Drawing/Specs Completion Level</t>
    </r>
  </si>
  <si>
    <r>
      <rPr>
        <b/>
        <sz val="10"/>
        <rFont val="Arial"/>
        <family val="2"/>
      </rPr>
      <t>A2.</t>
    </r>
    <r>
      <rPr>
        <sz val="10"/>
        <rFont val="Arial"/>
        <family val="2"/>
      </rPr>
      <t xml:space="preserve"> Specifications Format/Completion Level</t>
    </r>
  </si>
  <si>
    <r>
      <rPr>
        <b/>
        <sz val="10"/>
        <rFont val="Arial"/>
        <family val="2"/>
      </rPr>
      <t>A3.</t>
    </r>
    <r>
      <rPr>
        <sz val="10"/>
        <rFont val="Arial"/>
        <family val="2"/>
      </rPr>
      <t xml:space="preserve"> Electronic Drawings &amp; Specificaions</t>
    </r>
  </si>
  <si>
    <r>
      <rPr>
        <b/>
        <sz val="10"/>
        <rFont val="Arial"/>
        <family val="2"/>
      </rPr>
      <t>A4.</t>
    </r>
    <r>
      <rPr>
        <sz val="10"/>
        <rFont val="Arial"/>
        <family val="2"/>
      </rPr>
      <t xml:space="preserve"> Length of Construction Period</t>
    </r>
  </si>
  <si>
    <t>C. Project Development Budget</t>
  </si>
  <si>
    <t>D. Dwgs &amp; Spec's Compliance Certification</t>
  </si>
  <si>
    <t>(exhibit 4.5, A1-A4)</t>
  </si>
  <si>
    <r>
      <rPr>
        <b/>
        <sz val="10"/>
        <rFont val="Tahoma"/>
        <family val="2"/>
      </rPr>
      <t>D1</t>
    </r>
    <r>
      <rPr>
        <sz val="10"/>
        <rFont val="Tahoma"/>
        <family val="2"/>
      </rPr>
      <t>. Consultant Contract (15)</t>
    </r>
  </si>
  <si>
    <r>
      <rPr>
        <b/>
        <sz val="10"/>
        <rFont val="Tahoma"/>
        <family val="2"/>
      </rPr>
      <t xml:space="preserve">D2. </t>
    </r>
    <r>
      <rPr>
        <sz val="10"/>
        <rFont val="Tahoma"/>
        <family val="2"/>
      </rPr>
      <t>A/E Contract (10)</t>
    </r>
  </si>
  <si>
    <r>
      <t xml:space="preserve">D3. </t>
    </r>
    <r>
      <rPr>
        <sz val="10"/>
        <rFont val="Tahoma"/>
        <family val="2"/>
      </rPr>
      <t>Construction Procurement Plan (10)</t>
    </r>
  </si>
  <si>
    <r>
      <t xml:space="preserve">D4. </t>
    </r>
    <r>
      <rPr>
        <sz val="10"/>
        <rFont val="Tahoma"/>
        <family val="2"/>
      </rPr>
      <t>Draft Bid Advertisement or Quote Solicitation Document (5)</t>
    </r>
  </si>
  <si>
    <r>
      <t xml:space="preserve">D5. </t>
    </r>
    <r>
      <rPr>
        <sz val="10"/>
        <rFont val="Tahoma"/>
        <family val="2"/>
      </rPr>
      <t>Draft Owner Contractor Agreement (10)</t>
    </r>
  </si>
  <si>
    <t>e. Storm Water Management:</t>
  </si>
  <si>
    <t>f. Construction Waste Diversion</t>
  </si>
  <si>
    <t xml:space="preserve">INFRASTRUCTURE TOTAL POINTS: </t>
  </si>
  <si>
    <t>210 Total pts</t>
  </si>
  <si>
    <t>Total Pts 190</t>
  </si>
  <si>
    <t>___Y(10) ____N(0)</t>
  </si>
  <si>
    <t>Total pts 250</t>
  </si>
  <si>
    <t xml:space="preserve">Grant </t>
  </si>
  <si>
    <t>ID</t>
  </si>
  <si>
    <t>Year</t>
  </si>
  <si>
    <t>Funded Y/N</t>
  </si>
  <si>
    <t>Town</t>
  </si>
  <si>
    <t>CityorTown</t>
  </si>
  <si>
    <t>Town Code</t>
  </si>
  <si>
    <t>Score</t>
  </si>
  <si>
    <t>IDIS 01</t>
  </si>
  <si>
    <t>IDIS 02</t>
  </si>
  <si>
    <t>Contract#</t>
  </si>
  <si>
    <t>Contact First</t>
  </si>
  <si>
    <t>Contact Last</t>
  </si>
  <si>
    <t>Title</t>
  </si>
  <si>
    <t>Address</t>
  </si>
  <si>
    <t>Street Address</t>
  </si>
  <si>
    <t>City</t>
  </si>
  <si>
    <t>State</t>
  </si>
  <si>
    <t>Zip Code</t>
  </si>
  <si>
    <t>Grant Amount</t>
  </si>
  <si>
    <t>Construction Cost</t>
  </si>
  <si>
    <t>Program Cost</t>
  </si>
  <si>
    <t>Admin Cost</t>
  </si>
  <si>
    <t>Amt Leveraged</t>
  </si>
  <si>
    <t>Project Name</t>
  </si>
  <si>
    <t>Project Category</t>
  </si>
  <si>
    <t>Project Manager</t>
  </si>
  <si>
    <t>Phone Contact</t>
  </si>
  <si>
    <t>Amount in words</t>
  </si>
  <si>
    <t>Project Location</t>
  </si>
  <si>
    <t>FEIN</t>
  </si>
  <si>
    <t>Project Contact</t>
  </si>
  <si>
    <t>Project Contact Ph</t>
  </si>
  <si>
    <t>County</t>
  </si>
  <si>
    <t>Project Description</t>
  </si>
  <si>
    <t>Project Description2</t>
  </si>
  <si>
    <t>Delivery Date</t>
  </si>
  <si>
    <t>Time</t>
  </si>
  <si>
    <t>Env Fin</t>
  </si>
  <si>
    <t>App Rec Y/N</t>
  </si>
  <si>
    <t>Award Received</t>
  </si>
  <si>
    <t>Monitored</t>
  </si>
  <si>
    <t>Date Monitored</t>
  </si>
  <si>
    <t>Alternate  Email</t>
  </si>
  <si>
    <t>Alternate Phone</t>
  </si>
  <si>
    <t>Closed (Date)</t>
  </si>
  <si>
    <t>No of Units</t>
  </si>
  <si>
    <t>No of People</t>
  </si>
  <si>
    <t>Contract Start Date</t>
  </si>
  <si>
    <t>Contract End Date</t>
  </si>
  <si>
    <t>Budget Extension</t>
  </si>
  <si>
    <t>BExt End Date</t>
  </si>
  <si>
    <t>Notes</t>
  </si>
  <si>
    <t>Date of Ad</t>
  </si>
  <si>
    <t>Date Town Signed RROF 7-15 Cal Days</t>
  </si>
  <si>
    <t>Date RROF Received</t>
  </si>
  <si>
    <t>ROF</t>
  </si>
  <si>
    <t>Comments/Issues</t>
  </si>
  <si>
    <t>SOE  Statement</t>
  </si>
  <si>
    <t>ERR Received</t>
  </si>
  <si>
    <t>ERR Approved</t>
  </si>
  <si>
    <t>SC1410801</t>
  </si>
  <si>
    <t>Oxford</t>
  </si>
  <si>
    <t>108</t>
  </si>
  <si>
    <t>George R.</t>
  </si>
  <si>
    <t>Temple</t>
  </si>
  <si>
    <t>First Selectman</t>
  </si>
  <si>
    <t>Oxford Town Hall</t>
  </si>
  <si>
    <t>486 Oxford Road</t>
  </si>
  <si>
    <t>CT</t>
  </si>
  <si>
    <t>06478</t>
  </si>
  <si>
    <t>Oxford Housing Rehabilitation Program</t>
  </si>
  <si>
    <t>Housing Rehabilitation Program</t>
  </si>
  <si>
    <t>Jerome Mihm</t>
  </si>
  <si>
    <t>(860) 270-8164</t>
  </si>
  <si>
    <t>Four Hundred Thousand</t>
  </si>
  <si>
    <t>Town Wide</t>
  </si>
  <si>
    <t>06-6002061</t>
  </si>
  <si>
    <t>George Temple</t>
  </si>
  <si>
    <t>(203) 888-3012</t>
  </si>
  <si>
    <t>selectmen@oxford-ct.gov</t>
  </si>
  <si>
    <t>New Haven</t>
  </si>
  <si>
    <t>SC1404101</t>
  </si>
  <si>
    <t>East Haddam</t>
  </si>
  <si>
    <t>041</t>
  </si>
  <si>
    <t>Emmett J.</t>
  </si>
  <si>
    <t>Lyman</t>
  </si>
  <si>
    <t>East Haddam Town Office Building</t>
  </si>
  <si>
    <t>7 Main Street, P.O. Box K</t>
  </si>
  <si>
    <t>06423</t>
  </si>
  <si>
    <t>Oak Terrace Senior Housing Rehabilitation</t>
  </si>
  <si>
    <t>Public Housing Modernization</t>
  </si>
  <si>
    <t>Dominic Carew</t>
  </si>
  <si>
    <t>Seven Hundred Ninety One Thousand Two Hundred and Ten</t>
  </si>
  <si>
    <t>Oak Terrace Senior Housing</t>
  </si>
  <si>
    <t>06-6001986</t>
  </si>
  <si>
    <t>Middlesex</t>
  </si>
  <si>
    <t>SC1412101</t>
  </si>
  <si>
    <t>Salem</t>
  </si>
  <si>
    <t>121</t>
  </si>
  <si>
    <t>Kevin T.</t>
  </si>
  <si>
    <t>Lyden</t>
  </si>
  <si>
    <t>270 Hartford Road</t>
  </si>
  <si>
    <t>06420</t>
  </si>
  <si>
    <t>Salem Housing Rehabilitation Program</t>
  </si>
  <si>
    <t>06-6009841</t>
  </si>
  <si>
    <t>kevin.lyden@salemct.gov</t>
  </si>
  <si>
    <t>New London</t>
  </si>
  <si>
    <t>SC1414101</t>
  </si>
  <si>
    <t>Thompson</t>
  </si>
  <si>
    <t>141</t>
  </si>
  <si>
    <t>Kenneth L</t>
  </si>
  <si>
    <t>Beausoleil</t>
  </si>
  <si>
    <t>Thompson Town Hall</t>
  </si>
  <si>
    <t>815 Riverside Drive</t>
  </si>
  <si>
    <t>North Grosvenordale</t>
  </si>
  <si>
    <t>06255</t>
  </si>
  <si>
    <t>Gladys Green/Pineview Court Senior Housing Renovations Phase IV</t>
  </si>
  <si>
    <t>Senior Housing Renovation</t>
  </si>
  <si>
    <t>Eight Hundred Thousand</t>
  </si>
  <si>
    <t>06-6002107</t>
  </si>
  <si>
    <t>Mary Ann Chinatti</t>
  </si>
  <si>
    <t>Windham</t>
  </si>
  <si>
    <t>Renovations continue at the Pineview Court Elederly Housing Complex</t>
  </si>
  <si>
    <t>to include bathroom ADA and kitchen renovations.</t>
  </si>
  <si>
    <t>SC1412401</t>
  </si>
  <si>
    <t>Seymour</t>
  </si>
  <si>
    <t>124</t>
  </si>
  <si>
    <t>W. Kurt</t>
  </si>
  <si>
    <t>Miller</t>
  </si>
  <si>
    <t>1 First Street</t>
  </si>
  <si>
    <t>06483</t>
  </si>
  <si>
    <t>Town of Seymour Housing Rehabiltation Program</t>
  </si>
  <si>
    <t>06-6002081</t>
  </si>
  <si>
    <t>SC1410201</t>
  </si>
  <si>
    <t>North Stonington</t>
  </si>
  <si>
    <t>102</t>
  </si>
  <si>
    <t>Michael A.</t>
  </si>
  <si>
    <t>Urgo</t>
  </si>
  <si>
    <t>40 Main Street</t>
  </si>
  <si>
    <t>06359</t>
  </si>
  <si>
    <t>Town of North Stonington Housing Rehabiltation Program</t>
  </si>
  <si>
    <t>06-6002055</t>
  </si>
  <si>
    <t>SC1403701</t>
  </si>
  <si>
    <t>Derby</t>
  </si>
  <si>
    <t>037</t>
  </si>
  <si>
    <t>Dr. Anita</t>
  </si>
  <si>
    <t>Dugatto</t>
  </si>
  <si>
    <t>Mayor</t>
  </si>
  <si>
    <t>1 Elizabeth Street</t>
  </si>
  <si>
    <t>06418</t>
  </si>
  <si>
    <t>Derby Housing Rehabilitation</t>
  </si>
  <si>
    <t>06-6001869</t>
  </si>
  <si>
    <t>L. Wagner &amp; Associates</t>
  </si>
  <si>
    <t>SC1405901</t>
  </si>
  <si>
    <t>Groton</t>
  </si>
  <si>
    <t>Andrew Woodstock</t>
  </si>
  <si>
    <t>059</t>
  </si>
  <si>
    <t>John</t>
  </si>
  <si>
    <t>Burt</t>
  </si>
  <si>
    <t>Town Manager</t>
  </si>
  <si>
    <t>134 Groton Long Point Road</t>
  </si>
  <si>
    <t>06340</t>
  </si>
  <si>
    <t>Pequot Village I Modernization</t>
  </si>
  <si>
    <t>Pequot Village</t>
  </si>
  <si>
    <t>06-6002010</t>
  </si>
  <si>
    <t>Susan Cullen</t>
  </si>
  <si>
    <t>SC1401001</t>
  </si>
  <si>
    <t>Bethlehem</t>
  </si>
  <si>
    <t>010</t>
  </si>
  <si>
    <t>Leonard</t>
  </si>
  <si>
    <t>Assard</t>
  </si>
  <si>
    <t>36 Main Street</t>
  </si>
  <si>
    <t>06751</t>
  </si>
  <si>
    <t>Town of Bethlehem Housing Rehabilitation Program</t>
  </si>
  <si>
    <t>Four hundred Thousand</t>
  </si>
  <si>
    <t>06-6001892</t>
  </si>
  <si>
    <t>Litchfield</t>
  </si>
  <si>
    <t>SC1401401</t>
  </si>
  <si>
    <t>Branford</t>
  </si>
  <si>
    <t>014</t>
  </si>
  <si>
    <t>James B.</t>
  </si>
  <si>
    <t>Cosgrove</t>
  </si>
  <si>
    <t>1019 Main Street</t>
  </si>
  <si>
    <t>06405</t>
  </si>
  <si>
    <t>Parkside Village I &amp; II Site and Safety Improvements</t>
  </si>
  <si>
    <t>Four Hundred Forty Eight Thousand Five Hundred</t>
  </si>
  <si>
    <t>Parkside Village I &amp; II</t>
  </si>
  <si>
    <t>06-6001964</t>
  </si>
  <si>
    <t>L.Wagner &amp; Associates</t>
  </si>
  <si>
    <t>SC1414001</t>
  </si>
  <si>
    <t>Thomaston</t>
  </si>
  <si>
    <t>140</t>
  </si>
  <si>
    <t>Edmond V.</t>
  </si>
  <si>
    <t>Mone</t>
  </si>
  <si>
    <t>Thomaston Town Hall</t>
  </si>
  <si>
    <t>158 Main Street</t>
  </si>
  <si>
    <t>Grove Manor Senior Housing Ext. Repairs Bathroom and Accessibility Upgrades</t>
  </si>
  <si>
    <t>Six Hundred Eleven Thousand Four Hundred Forty Five</t>
  </si>
  <si>
    <t>Grove Manor Senior Housing</t>
  </si>
  <si>
    <t>06-6002105</t>
  </si>
  <si>
    <t>SC1405301</t>
  </si>
  <si>
    <t>Franklin</t>
  </si>
  <si>
    <t>Peter Huckins</t>
  </si>
  <si>
    <t>053</t>
  </si>
  <si>
    <t>Richard L.</t>
  </si>
  <si>
    <t>Matters</t>
  </si>
  <si>
    <t>7 Meetinghouse Hill Road</t>
  </si>
  <si>
    <t>06254</t>
  </si>
  <si>
    <t>Franklin Housing Rehabilitation Program</t>
  </si>
  <si>
    <t>Bruce Sheraton/Dominic Carew</t>
  </si>
  <si>
    <t>(860) 270-8114</t>
  </si>
  <si>
    <t>06-6002001</t>
  </si>
  <si>
    <t>SC1405801</t>
  </si>
  <si>
    <t>Griswold</t>
  </si>
  <si>
    <t>058</t>
  </si>
  <si>
    <t>Todd</t>
  </si>
  <si>
    <t>Babbitt</t>
  </si>
  <si>
    <t>28 Main Street</t>
  </si>
  <si>
    <t>06351</t>
  </si>
  <si>
    <t>McCluggage Manor Senior Housing Renovations</t>
  </si>
  <si>
    <t>McCluggage Manor</t>
  </si>
  <si>
    <t>06-6002009</t>
  </si>
  <si>
    <t>firstselectman@griswold-ct.org</t>
  </si>
  <si>
    <t>Nancy@lwagnerassociates.com</t>
  </si>
  <si>
    <t>SC1413901</t>
  </si>
  <si>
    <t>Suffield</t>
  </si>
  <si>
    <t>139</t>
  </si>
  <si>
    <t>Edward G.</t>
  </si>
  <si>
    <t>McAnaney</t>
  </si>
  <si>
    <t>83 Mountain Road</t>
  </si>
  <si>
    <t>06078</t>
  </si>
  <si>
    <t>Suffield Housing Authority Project</t>
  </si>
  <si>
    <t>Bruce Sheraton</t>
  </si>
  <si>
    <t>Suffield Housing Authority Property-Bridge Street</t>
  </si>
  <si>
    <t>06-6002104</t>
  </si>
  <si>
    <t>Hartford</t>
  </si>
  <si>
    <t>SC1406301</t>
  </si>
  <si>
    <t>Hampton</t>
  </si>
  <si>
    <t>063</t>
  </si>
  <si>
    <t>Allan</t>
  </si>
  <si>
    <t>Cahill</t>
  </si>
  <si>
    <t>164 Main Street,  P.O. Box 143</t>
  </si>
  <si>
    <t>06247</t>
  </si>
  <si>
    <t>Hampton Regional Housing Rehabilitation Program</t>
  </si>
  <si>
    <t>Scattered Sites in towns of Hampton, Brooklyn, Chaplin, Eastford, Promfret and Scotland</t>
  </si>
  <si>
    <t>06-0798335</t>
  </si>
  <si>
    <t>SC1414301</t>
  </si>
  <si>
    <t>Torrington</t>
  </si>
  <si>
    <t>143</t>
  </si>
  <si>
    <t>Elinor</t>
  </si>
  <si>
    <t>Carbone</t>
  </si>
  <si>
    <t>140 Main Street</t>
  </si>
  <si>
    <t>06790</t>
  </si>
  <si>
    <t>Torrington Housing Rehabilitation Revolving Loan Program</t>
  </si>
  <si>
    <t>City Wide</t>
  </si>
  <si>
    <t>06-6001898</t>
  </si>
  <si>
    <t>SC1403201</t>
  </si>
  <si>
    <t>Coventry</t>
  </si>
  <si>
    <t>032</t>
  </si>
  <si>
    <t>Elsesser</t>
  </si>
  <si>
    <t>1712 Main Street</t>
  </si>
  <si>
    <t>06238</t>
  </si>
  <si>
    <t>Coventry Multijurisdictional Housing Rehabilitation Program</t>
  </si>
  <si>
    <t>(860) 270-8097</t>
  </si>
  <si>
    <t>Five Hundred Thousand</t>
  </si>
  <si>
    <t>06-6001977</t>
  </si>
  <si>
    <t>Tolland</t>
  </si>
  <si>
    <t>SC1409401</t>
  </si>
  <si>
    <t>Newington</t>
  </si>
  <si>
    <t>094</t>
  </si>
  <si>
    <t>Salomone</t>
  </si>
  <si>
    <t>131 Cedar Street</t>
  </si>
  <si>
    <t>06111</t>
  </si>
  <si>
    <t>Cedar Village Senior Housing Rehabilitation</t>
  </si>
  <si>
    <t>Cedar Village</t>
  </si>
  <si>
    <t>06-6002047</t>
  </si>
  <si>
    <t>SC1413401</t>
  </si>
  <si>
    <t>Stafford</t>
  </si>
  <si>
    <t>134</t>
  </si>
  <si>
    <t>Richard</t>
  </si>
  <si>
    <t>Shuck</t>
  </si>
  <si>
    <t>1 Main Street</t>
  </si>
  <si>
    <t>06076</t>
  </si>
  <si>
    <t>Stafford Housing Rehabilitation Program</t>
  </si>
  <si>
    <t>06-6002097</t>
  </si>
  <si>
    <t>Peter Sanborn</t>
  </si>
  <si>
    <t>SC1416401</t>
  </si>
  <si>
    <t>Windsor</t>
  </si>
  <si>
    <t>164</t>
  </si>
  <si>
    <t>Peter</t>
  </si>
  <si>
    <t>Souza</t>
  </si>
  <si>
    <t>275 Broad Street</t>
  </si>
  <si>
    <t>06095</t>
  </si>
  <si>
    <t>Windsor Housing Rehabilitation Program</t>
  </si>
  <si>
    <t>06-6002136</t>
  </si>
  <si>
    <t>SC1406901</t>
  </si>
  <si>
    <t>Killingly</t>
  </si>
  <si>
    <t>Mary Bromm</t>
  </si>
  <si>
    <t>069</t>
  </si>
  <si>
    <t>Mary T.</t>
  </si>
  <si>
    <t>Calorio</t>
  </si>
  <si>
    <t>Killingly Town Hall</t>
  </si>
  <si>
    <t>172 Main Street</t>
  </si>
  <si>
    <t>06239</t>
  </si>
  <si>
    <t>Killingly Housing Rehabilitation Program</t>
  </si>
  <si>
    <t>06-0913630</t>
  </si>
  <si>
    <t>SC1411401</t>
  </si>
  <si>
    <t>Preston</t>
  </si>
  <si>
    <t>Nancy Wagner</t>
  </si>
  <si>
    <t>114</t>
  </si>
  <si>
    <t>Robert</t>
  </si>
  <si>
    <t>Congdon</t>
  </si>
  <si>
    <t>389 Route 2</t>
  </si>
  <si>
    <t>06365</t>
  </si>
  <si>
    <t>Lincoln Park Elderly Housing Rehabilitation</t>
  </si>
  <si>
    <t>Lincoln Park</t>
  </si>
  <si>
    <t>06-6002069</t>
  </si>
  <si>
    <t>Nancy Musa</t>
  </si>
  <si>
    <t>congdon@preston-ct.org</t>
  </si>
  <si>
    <t>nmusa@preston-ct.org</t>
  </si>
  <si>
    <t>860-917-6631 *101</t>
  </si>
  <si>
    <t>SC1413301</t>
  </si>
  <si>
    <t>Sprague</t>
  </si>
  <si>
    <t>133</t>
  </si>
  <si>
    <t>Catherine</t>
  </si>
  <si>
    <t>Osten</t>
  </si>
  <si>
    <t>06330</t>
  </si>
  <si>
    <t>First and Second Street Improvement Program</t>
  </si>
  <si>
    <t>Street Improvement</t>
  </si>
  <si>
    <t>Slover/Dominic Carew</t>
  </si>
  <si>
    <t>First and Second Street</t>
  </si>
  <si>
    <t>06-6002096</t>
  </si>
  <si>
    <t>SC1416301</t>
  </si>
  <si>
    <t>163</t>
  </si>
  <si>
    <t>Neal</t>
  </si>
  <si>
    <t>Beets</t>
  </si>
  <si>
    <t>979 Main Street</t>
  </si>
  <si>
    <t>Willimantic</t>
  </si>
  <si>
    <t>06226</t>
  </si>
  <si>
    <t>Windham Housing Rehabilitation Program</t>
  </si>
  <si>
    <t>Bruce Sheridan</t>
  </si>
  <si>
    <t>06-6002135</t>
  </si>
  <si>
    <t>SC1500901</t>
  </si>
  <si>
    <t>Bethel</t>
  </si>
  <si>
    <t>009</t>
  </si>
  <si>
    <t>80.00</t>
  </si>
  <si>
    <t>Matt</t>
  </si>
  <si>
    <t>Knickerbocker</t>
  </si>
  <si>
    <t>1 School Street</t>
  </si>
  <si>
    <t>06801</t>
  </si>
  <si>
    <t>Reynolds Ridge Senior Housing</t>
  </si>
  <si>
    <t>06-6001961</t>
  </si>
  <si>
    <t>Phyllis D. Kansky</t>
  </si>
  <si>
    <t>2037948148</t>
  </si>
  <si>
    <t>Kanskyp@bethel-ct.gov</t>
  </si>
  <si>
    <t>larry@lwagnerassociates.com</t>
  </si>
  <si>
    <t>Fairfield</t>
  </si>
  <si>
    <t>The Bethel Housing Authority will undertake renovations at Reynolds Ridge Senior Housing Complex</t>
  </si>
  <si>
    <t>creating two handicapped accessible units replacing interior and exterior doors, replace window and improve energy efficiencies in  80 units of housing.</t>
  </si>
  <si>
    <t>SC1506901</t>
  </si>
  <si>
    <t>76.50</t>
  </si>
  <si>
    <t>3023</t>
  </si>
  <si>
    <t>3026</t>
  </si>
  <si>
    <t>16DOH0004SC</t>
  </si>
  <si>
    <t xml:space="preserve"> 06239</t>
  </si>
  <si>
    <t>Killingly Housing Rehabilitation</t>
  </si>
  <si>
    <t>(860) 779-5355</t>
  </si>
  <si>
    <t>mbromm@killinglyct.org</t>
  </si>
  <si>
    <t>NIL</t>
  </si>
  <si>
    <t>Killingly plans to continue its Housing Rehabilitation program and rehab 14 units of low- and moderate-income housing</t>
  </si>
  <si>
    <t>Rehab would include code upgrades  and lead based paint removal.</t>
  </si>
  <si>
    <t>2nd extension first to end on 12/31/2017</t>
  </si>
  <si>
    <t>SC1508601</t>
  </si>
  <si>
    <t>Montville</t>
  </si>
  <si>
    <t>086</t>
  </si>
  <si>
    <t>76.00</t>
  </si>
  <si>
    <t>Ronald</t>
  </si>
  <si>
    <t xml:space="preserve">McDaniel </t>
  </si>
  <si>
    <t>Montville Town Hall</t>
  </si>
  <si>
    <t>310 Norwich-New London Turnpike</t>
  </si>
  <si>
    <t>06382</t>
  </si>
  <si>
    <t>Montville Housing Rehabilitation</t>
  </si>
  <si>
    <t>06-6002039</t>
  </si>
  <si>
    <t>Ronald McDaniel</t>
  </si>
  <si>
    <t>(860) 848-3030</t>
  </si>
  <si>
    <t>rmcdaniel@montville-ct.org</t>
  </si>
  <si>
    <t>lisalowassociates@comcast.net</t>
  </si>
  <si>
    <t>Lisa Low &amp; Associates</t>
  </si>
  <si>
    <t>Montville is undertaking its first Housing Rehabilitation program and plans to rehab 10 units of low and moderate income homeowners.</t>
  </si>
  <si>
    <t>Upgrades would include roof replacement, heating systems, window replacement, lead paint and asbestos removal, electrical and code upgrades.</t>
  </si>
  <si>
    <t>SC1507401</t>
  </si>
  <si>
    <t>Peter Testa</t>
  </si>
  <si>
    <t>074</t>
  </si>
  <si>
    <t>74.20</t>
  </si>
  <si>
    <t>Leo</t>
  </si>
  <si>
    <t>Paul, Jr.</t>
  </si>
  <si>
    <t>Litchfield Town Hall</t>
  </si>
  <si>
    <t>74 West Street</t>
  </si>
  <si>
    <t>06759</t>
  </si>
  <si>
    <t xml:space="preserve">Bantam Falls Elderly Housing </t>
  </si>
  <si>
    <t>(860) 270-8255</t>
  </si>
  <si>
    <t>Bantam Falls Senior Housing</t>
  </si>
  <si>
    <t>06-1426593</t>
  </si>
  <si>
    <t>Leo Paul, Jr.</t>
  </si>
  <si>
    <t>(860) 567-7550</t>
  </si>
  <si>
    <t>lpaul@townoflitchfield.org</t>
  </si>
  <si>
    <t>The Litchfield Housing Authority will undertake the following renovations at the 36 unit Bantam Falls Senior Housing:</t>
  </si>
  <si>
    <t>roof replacement, parking/ roadway resurfacing and boiler upgrades and improvements.</t>
  </si>
  <si>
    <t>SC1500201</t>
  </si>
  <si>
    <t>Ansonia</t>
  </si>
  <si>
    <t>002</t>
  </si>
  <si>
    <t>73.90</t>
  </si>
  <si>
    <t>David S.</t>
  </si>
  <si>
    <t xml:space="preserve">Cassetti </t>
  </si>
  <si>
    <t>Ansonia City Hall</t>
  </si>
  <si>
    <t>253 Main Street</t>
  </si>
  <si>
    <t>06401</t>
  </si>
  <si>
    <t>Housing Rehabilitation</t>
  </si>
  <si>
    <t xml:space="preserve">Jerome Mihm </t>
  </si>
  <si>
    <t>06-6001861</t>
  </si>
  <si>
    <t>David S. Cassetti</t>
  </si>
  <si>
    <t>2037365900</t>
  </si>
  <si>
    <t>dcassetti@ansoniact.org</t>
  </si>
  <si>
    <t>Ansonia will continue its Housing Rehabilitation program and plans to rehabilitate 10 units of low- and moderate-income housing. Upgrades would include heating systems</t>
  </si>
  <si>
    <t>repairs, window replacement, lead paint removal, septic system repairs and energy efficiency upgrades for low and moderate income families.</t>
  </si>
  <si>
    <t>SC1513101</t>
  </si>
  <si>
    <t>Southington</t>
  </si>
  <si>
    <t>131</t>
  </si>
  <si>
    <t>73.20</t>
  </si>
  <si>
    <t>Garry</t>
  </si>
  <si>
    <t>75 Main Street</t>
  </si>
  <si>
    <t>06489</t>
  </si>
  <si>
    <t>06-6002091</t>
  </si>
  <si>
    <t>2032766200</t>
  </si>
  <si>
    <t>Southington is undertaking a Housing Rehabilitation program and plans to rehab 12 units.</t>
  </si>
  <si>
    <t>Upgrades would include roof replacement, heating systems, window replacement, lead paint and asbestos removal, electrical and code upgrades, etc.</t>
  </si>
  <si>
    <t>SC1507301</t>
  </si>
  <si>
    <t>Lisbon</t>
  </si>
  <si>
    <t>073</t>
  </si>
  <si>
    <t>73.00</t>
  </si>
  <si>
    <t>Thomas</t>
  </si>
  <si>
    <t xml:space="preserve">Sparkman </t>
  </si>
  <si>
    <t>1 Newent Road</t>
  </si>
  <si>
    <t>Lisbon Housing Rehabilitation</t>
  </si>
  <si>
    <t>06-6002024</t>
  </si>
  <si>
    <t>Thomas W. Sparkman</t>
  </si>
  <si>
    <t>(860) 376-3400</t>
  </si>
  <si>
    <t>tsparkman@lisbonct.com</t>
  </si>
  <si>
    <t>Lisbon is undertaking its first Housing Rehabilitation program and plans to rehab 10 units. Upgrades would include roof replacement,</t>
  </si>
  <si>
    <t xml:space="preserve">heating systems, window replacement, lead paint and asbestos removal, electrical and code upgrades. </t>
  </si>
  <si>
    <t>SC1516601</t>
  </si>
  <si>
    <t>Wolcott</t>
  </si>
  <si>
    <t>David Sgro</t>
  </si>
  <si>
    <t>166</t>
  </si>
  <si>
    <t xml:space="preserve">Dunn </t>
  </si>
  <si>
    <t>10 Kenea Avenue</t>
  </si>
  <si>
    <t>06716</t>
  </si>
  <si>
    <t>Wolcott Housing Rehabilitation</t>
  </si>
  <si>
    <t>Three Hundred Thousand</t>
  </si>
  <si>
    <t>06-6002140</t>
  </si>
  <si>
    <t>Mary Marone</t>
  </si>
  <si>
    <t>2038798100</t>
  </si>
  <si>
    <t>mmonroe@wolcott.org</t>
  </si>
  <si>
    <t>Wolcott proposes to continue its successful housing rehabilitation program and repair approximately 10 units of low- and moderate-</t>
  </si>
  <si>
    <t>income units. Upgrades would include roof replacement, heating systems, window replacement, lead paint removal, electrical and code upgrades.</t>
  </si>
  <si>
    <t>SC1514101</t>
  </si>
  <si>
    <t>72.80</t>
  </si>
  <si>
    <t>Gladys Green/Pineview Court Senior Housing  Improvements - Phase IV</t>
  </si>
  <si>
    <t>Gladys Green/Pineview Court St. Housing  Improvements</t>
  </si>
  <si>
    <t>(860) 923-9475</t>
  </si>
  <si>
    <t>planner@thompsonct.org</t>
  </si>
  <si>
    <t>Gladys Green/Pineview Court Elderly Housing Complex Phase IV. The Thompson Housing Authority has applied for a grant for renovations at the Gladys Green/Pineview Court Elderly Housing Complex, which has</t>
  </si>
  <si>
    <t>60 units of elderly housing. Improvements include renovating bathrooms and kitchens with ADA improvements to the bathrooms and laundry room in the Pineview Court units.</t>
  </si>
  <si>
    <t>SC1513001</t>
  </si>
  <si>
    <t>Southbury</t>
  </si>
  <si>
    <t>130</t>
  </si>
  <si>
    <t>72.40</t>
  </si>
  <si>
    <t>Ed</t>
  </si>
  <si>
    <t xml:space="preserve">Edelson </t>
  </si>
  <si>
    <t>Southbury Town Hall</t>
  </si>
  <si>
    <t>501 Main Street</t>
  </si>
  <si>
    <t>06488</t>
  </si>
  <si>
    <t>06-6002089</t>
  </si>
  <si>
    <t>Ed Edelson</t>
  </si>
  <si>
    <t>2032620647</t>
  </si>
  <si>
    <t>selectman@southbury-ct.gov</t>
  </si>
  <si>
    <t>lisalolisalowassociates@comcast.netwassociates</t>
  </si>
  <si>
    <t>Southbury is undertaking its first Housing Rehabilitation program and plans to rehab 12 units. Upgrades would include roof replacement,</t>
  </si>
  <si>
    <t xml:space="preserve">heating systems, window replacement, lead paint and asbestos removal, electrical and code upgrades, etc. </t>
  </si>
  <si>
    <t>SC1505001</t>
  </si>
  <si>
    <t>Essex</t>
  </si>
  <si>
    <t>050</t>
  </si>
  <si>
    <t>72.10</t>
  </si>
  <si>
    <t>Norman</t>
  </si>
  <si>
    <t xml:space="preserve">Needleman </t>
  </si>
  <si>
    <t>Essex Town Hall</t>
  </si>
  <si>
    <t>29 West Avenue</t>
  </si>
  <si>
    <t>06426</t>
  </si>
  <si>
    <t>Essex Court</t>
  </si>
  <si>
    <t>Six Hundred, Thirty-Five Thousand</t>
  </si>
  <si>
    <t>Essex Court Senior Housing</t>
  </si>
  <si>
    <t>06-6002017</t>
  </si>
  <si>
    <t>Norman M. Needleman</t>
  </si>
  <si>
    <t>(860) 767-4340</t>
  </si>
  <si>
    <t>nneedleman@essexct.gov</t>
  </si>
  <si>
    <t>peterhuckins@charter.net</t>
  </si>
  <si>
    <t>Essex Housing Authority plans to upgrade existing septic system. Work also will include kitchen upgrades with new cabinets countertops, Energy Star range hoods, energy efficient refrigerators.</t>
  </si>
  <si>
    <t>SC1516901</t>
  </si>
  <si>
    <t>Woodstock</t>
  </si>
  <si>
    <t>169</t>
  </si>
  <si>
    <t>71.00</t>
  </si>
  <si>
    <t xml:space="preserve">Walker Jr. </t>
  </si>
  <si>
    <t>Woodstock Town Hall</t>
  </si>
  <si>
    <t>415 Route 169</t>
  </si>
  <si>
    <t>06281</t>
  </si>
  <si>
    <t>06-6002143</t>
  </si>
  <si>
    <t>Allan D. Walker Jr.</t>
  </si>
  <si>
    <t>(860) 928-0208</t>
  </si>
  <si>
    <t>firstselectman@woodstockct.gov</t>
  </si>
  <si>
    <t>The town will continue its successful housing rehabilitation program and repair approximately 14 units of low- and moderate-income units.</t>
  </si>
  <si>
    <t>Upgrades would include roof replacement, heating systems, window replacement, lead paint removal, electrical and code upgrades, and energy and weatherization improvements.</t>
  </si>
  <si>
    <t>SC1506301</t>
  </si>
  <si>
    <t>70.50</t>
  </si>
  <si>
    <t>3033</t>
  </si>
  <si>
    <t>3034</t>
  </si>
  <si>
    <t>16DOH0002SC</t>
  </si>
  <si>
    <t>Hampton Town Hall</t>
  </si>
  <si>
    <t>164 Main Street Box 143</t>
  </si>
  <si>
    <t>Regional Housing Rehabilitation</t>
  </si>
  <si>
    <t>Four Hundred Fifty Thousand</t>
  </si>
  <si>
    <t>Multi-Town Jurisdictional</t>
  </si>
  <si>
    <t>Allan Cahill</t>
  </si>
  <si>
    <t>(860) 455-9132</t>
  </si>
  <si>
    <t>firstselectman@hamptonct.org</t>
  </si>
  <si>
    <t>psanborn@cogincorp.com</t>
  </si>
  <si>
    <t>Hampton Regional Housing Rehabilitation Program is continuing its regional housing rehab program in Hampton, Brooklyn, Chaplin, Scotland, Pomfret, and Eastford,</t>
  </si>
  <si>
    <t>with plans to rehabilitate 12 units of low- and moderate-income housing. Upgrades would include roof replacement, heating systems, window replacement, lead paint and asbestos removal, electrical and code</t>
  </si>
  <si>
    <t>SC1512801</t>
  </si>
  <si>
    <t>Simsbury</t>
  </si>
  <si>
    <t>Larry Wagner</t>
  </si>
  <si>
    <t>128</t>
  </si>
  <si>
    <t>69.00</t>
  </si>
  <si>
    <t>Lisa</t>
  </si>
  <si>
    <t xml:space="preserve">Heavner </t>
  </si>
  <si>
    <t>Simsbury Town Hall</t>
  </si>
  <si>
    <t>933 Hopmeadow Street</t>
  </si>
  <si>
    <t>06070</t>
  </si>
  <si>
    <t>Virginia Connelly Residence &amp; Dr. Owen L. Murphy Apts</t>
  </si>
  <si>
    <t>Colette Slover/Dominic Carew</t>
  </si>
  <si>
    <t>Seven Hundred Seventy Five Thousand, Five hundred Eighty</t>
  </si>
  <si>
    <t>Dr. Owen L. Murphy Apartments</t>
  </si>
  <si>
    <t>06-6002085</t>
  </si>
  <si>
    <t>Lisa Heavner</t>
  </si>
  <si>
    <t>(860) 658-3230</t>
  </si>
  <si>
    <t>lheavner@simsbury-ct.gov</t>
  </si>
  <si>
    <t>Simsbury Housing Authority will undertake site improvements at Owen L Murphy Apartments and a roof replacement at Virginia Connelly Residences Project.</t>
  </si>
  <si>
    <t>Both properties include 110 affordable housing units serving seniors and the disabled.</t>
  </si>
  <si>
    <t>SC1505801</t>
  </si>
  <si>
    <t>Jewett City</t>
  </si>
  <si>
    <t>Borough</t>
  </si>
  <si>
    <t>68.80</t>
  </si>
  <si>
    <t>3029</t>
  </si>
  <si>
    <t>3030</t>
  </si>
  <si>
    <t>16DOH0003SC</t>
  </si>
  <si>
    <t>Alan D.</t>
  </si>
  <si>
    <t>Geer</t>
  </si>
  <si>
    <t>Borough Warden</t>
  </si>
  <si>
    <t>Griswold Town Hall</t>
  </si>
  <si>
    <t>Ashland Manor Senior Housing</t>
  </si>
  <si>
    <t>06-6001856</t>
  </si>
  <si>
    <t>Leona Sharkey</t>
  </si>
  <si>
    <t>(860) 376-7060</t>
  </si>
  <si>
    <t>Lsharkey@boroughofjewettcity.us</t>
  </si>
  <si>
    <t>Griswold Housing Authority intend to complete renovations at Ashland Manor Senior Housing, a 30-unit complex.  Improvements</t>
  </si>
  <si>
    <t>include converting 12 Efficiency type units (zero bedroom units) to one bedroom units through expansion of existing envelope.</t>
  </si>
  <si>
    <t>Emailto:bigbadal50@gmail.com (Alan Geer Borough Warden)</t>
  </si>
  <si>
    <t>860-334-5572</t>
  </si>
  <si>
    <t>SC1504101</t>
  </si>
  <si>
    <t>68.60</t>
  </si>
  <si>
    <t>First  Selectman</t>
  </si>
  <si>
    <t>East Haddam Town Hall</t>
  </si>
  <si>
    <t>Renovations at Oak Grove Senior Housing Phase II</t>
  </si>
  <si>
    <t>Oak Grove Senior Housing</t>
  </si>
  <si>
    <t>Mark B. Walter</t>
  </si>
  <si>
    <t>(860) 873-5021</t>
  </si>
  <si>
    <t>admin@easthaddam.org</t>
  </si>
  <si>
    <t>Phase II Oak Grove Senior Housing Complex. East Haddam Housing Authority will make further improvements to the Oak Grove Senior Housing Complex, a 36-unit complex, by site-work improvements, kitchen upgrades…..</t>
  </si>
  <si>
    <t>and increase energy efficiencies with upgrades to individual unit heat pumps.</t>
  </si>
  <si>
    <t>SC1515901</t>
  </si>
  <si>
    <t>Wethersfield</t>
  </si>
  <si>
    <t>159</t>
  </si>
  <si>
    <t>68.10</t>
  </si>
  <si>
    <t>Jeff</t>
  </si>
  <si>
    <t xml:space="preserve">Bridges </t>
  </si>
  <si>
    <t>Wethersfield Town Hall</t>
  </si>
  <si>
    <t>505 Silas Deane Highway</t>
  </si>
  <si>
    <t>06109</t>
  </si>
  <si>
    <t>James Devlin Senior Housing Renovation</t>
  </si>
  <si>
    <t>Six Hundred Thirty Three Thousand Nine Hundred Forty Six</t>
  </si>
  <si>
    <t>James Devlin Senior Housing Complex</t>
  </si>
  <si>
    <t>06-6002130</t>
  </si>
  <si>
    <t>Jeffrey K. Bridges, Jr.</t>
  </si>
  <si>
    <t>(860) 721-2801</t>
  </si>
  <si>
    <t>jeff.bridges@wethersfieldct.com</t>
  </si>
  <si>
    <t>Wethersfield Housing Authority proposes to upgrade units at the James Devlin Senior Housing Complex. Improvements include storm and interior doors, bathroom and  kitchen upgrades, new radiators and Energy Star hot water heaters.</t>
  </si>
  <si>
    <t>SC1507101</t>
  </si>
  <si>
    <t>Lebanon</t>
  </si>
  <si>
    <t>071</t>
  </si>
  <si>
    <t>67.00</t>
  </si>
  <si>
    <t>Lebanon Town Hall</t>
  </si>
  <si>
    <t>379 Exeter Road</t>
  </si>
  <si>
    <t>06249</t>
  </si>
  <si>
    <t>Lebanon Housing Rehabilitation</t>
  </si>
  <si>
    <t>06-6002031</t>
  </si>
  <si>
    <t>Betsy Petrie</t>
  </si>
  <si>
    <t>(860) 642-2011</t>
  </si>
  <si>
    <t>bpetrie@lebanonCT.gov</t>
  </si>
  <si>
    <t>Lebanon Housing Rehabilitation is continuing its housing rehabilitation program and plans to rehabilitate 12 units of low- and moderate-income housing.</t>
  </si>
  <si>
    <t>Upgrades would include septic system repairs, roof replacement, heating systems, window replacement, lead paint and asbestos removal, electrical and code upgrades</t>
  </si>
  <si>
    <t>SC1514301</t>
  </si>
  <si>
    <t>66.50</t>
  </si>
  <si>
    <t xml:space="preserve">Carbone </t>
  </si>
  <si>
    <t>Torrington Town Hall</t>
  </si>
  <si>
    <t>Colette Slover</t>
  </si>
  <si>
    <t>06-6001896</t>
  </si>
  <si>
    <t>(860) 489-2541</t>
  </si>
  <si>
    <t>tim_waldron@torringtonct.org</t>
  </si>
  <si>
    <t>Torrington Housing Rehabilitation is continuing its housing rehab program and plans to rehabilitate 17 units of low and moderate-income housing.</t>
  </si>
  <si>
    <t>The assistance is used to correct health and safety issues such as lead based paint, ADA deficiencies, electrical and code upgrades, etc.</t>
  </si>
  <si>
    <t>SC1513701</t>
  </si>
  <si>
    <t>Stonington</t>
  </si>
  <si>
    <t>137</t>
  </si>
  <si>
    <t>65.10</t>
  </si>
  <si>
    <t>Robert P.</t>
  </si>
  <si>
    <t>Simmons</t>
  </si>
  <si>
    <t>Stonington Town Hall</t>
  </si>
  <si>
    <t>152 Elm Street</t>
  </si>
  <si>
    <t>06378</t>
  </si>
  <si>
    <t>Edythe K. Richmond Senior Housing  Complex</t>
  </si>
  <si>
    <t>06-6002101</t>
  </si>
  <si>
    <t>James Sullivan</t>
  </si>
  <si>
    <t>(860) 535-5070</t>
  </si>
  <si>
    <t>Jsullivan@stonington-ct.gov</t>
  </si>
  <si>
    <t>Edythe K. Richmond Senior Housing: The Stonington Housing Authority has applied for a grant for renovations at the Edythe K. Richmond Senior Housing Complex,</t>
  </si>
  <si>
    <t>which has 60 units of elderly housing. Improvements include storm doors, windows, flooring and bathroom upgrades and ADA compliance.</t>
  </si>
  <si>
    <t>SC1507201</t>
  </si>
  <si>
    <t>Ledyard</t>
  </si>
  <si>
    <t>072</t>
  </si>
  <si>
    <t>64.50</t>
  </si>
  <si>
    <t>Fred</t>
  </si>
  <si>
    <t>Allyn III</t>
  </si>
  <si>
    <t>Ledyard Town Hall</t>
  </si>
  <si>
    <t>741 Colonel Ledyard Highway</t>
  </si>
  <si>
    <t>06339</t>
  </si>
  <si>
    <t>Ledyard Housing Rehabilitation</t>
  </si>
  <si>
    <t>06-6002023</t>
  </si>
  <si>
    <t>Charles Karno</t>
  </si>
  <si>
    <t>(860) 464-3215</t>
  </si>
  <si>
    <t>planner@ledyardct.org</t>
  </si>
  <si>
    <t>Ledyard will continue its Housing Rehabilitation Loan Program to help low- and moderate-income homeowners repair their homes.  Fifteen housing units are anticipated to be rehabilitated.</t>
  </si>
  <si>
    <t>SC1511001</t>
  </si>
  <si>
    <t>Plainville</t>
  </si>
  <si>
    <t>110</t>
  </si>
  <si>
    <t>Robert E.</t>
  </si>
  <si>
    <t xml:space="preserve">Lee </t>
  </si>
  <si>
    <t>Plainville Town Hall</t>
  </si>
  <si>
    <t>1 Central Square</t>
  </si>
  <si>
    <t>06062</t>
  </si>
  <si>
    <t>06-6002064</t>
  </si>
  <si>
    <t>Robert E. Lee</t>
  </si>
  <si>
    <t>(860) 791-0221</t>
  </si>
  <si>
    <t>relee@plainville-ct.gov</t>
  </si>
  <si>
    <t>Plainville will continue its Housing Rehabilitation Program and assist 13 low and moderate income homeowners. The assistance is used to</t>
  </si>
  <si>
    <t>correct health and safety issues such as lead based paint, ADA deficiencies, electrical and code upgrades.</t>
  </si>
  <si>
    <t>SC1616301</t>
  </si>
  <si>
    <t>62.3</t>
  </si>
  <si>
    <t>Neal J.</t>
  </si>
  <si>
    <t>Windham Town Hall</t>
  </si>
  <si>
    <t>ADA Renovations at Marcella Eastman Terrace</t>
  </si>
  <si>
    <t>Seven Hundred Eighty-Five Thousand</t>
  </si>
  <si>
    <t>Marcella Eastman Terrace</t>
  </si>
  <si>
    <t>Neal Beets</t>
  </si>
  <si>
    <t>(860) 465-3066</t>
  </si>
  <si>
    <t>nbeets@windhamct.com</t>
  </si>
  <si>
    <t>The Town will use the funding to renovate Marcella Eastman Terrace, a 78-unit rental housing project.  The Town will renovate 8 units to make them ADA compliant.  Improvements will</t>
  </si>
  <si>
    <t>include new walkways and ramps, interior space reconfiguration, kitchen and bathroom reconfigurations, new doors and hardware, new interior finishes, mechanical/electrical/plumbing upgrades, fire and call-for-aide alarms, new fans, new equipment, new accessories, and new appliances.</t>
  </si>
  <si>
    <t>SC1603201</t>
  </si>
  <si>
    <t>63.9</t>
  </si>
  <si>
    <t>John A.</t>
  </si>
  <si>
    <t>Coventry Town Hall</t>
  </si>
  <si>
    <t>Renovations at Orchard Hill Estates</t>
  </si>
  <si>
    <t>Eight hundred Thousand</t>
  </si>
  <si>
    <t>Orchard Hill Estates</t>
  </si>
  <si>
    <t>John Elsesser</t>
  </si>
  <si>
    <t>(860) 742-6324</t>
  </si>
  <si>
    <t>jelsesser@coventryct.org</t>
  </si>
  <si>
    <t>The Town will use the funding to renovate Orchard Hill Estates, an 80-unit senior housing rental project.</t>
  </si>
  <si>
    <t>Renovations will focus primarily on roof replacement, widening the walkways throughout the complex to make them ADA compliant, and replacing the entrance doors.</t>
  </si>
  <si>
    <t>SC1600301</t>
  </si>
  <si>
    <t>Ashford</t>
  </si>
  <si>
    <t>003</t>
  </si>
  <si>
    <t>47.0</t>
  </si>
  <si>
    <t>3074</t>
  </si>
  <si>
    <t>3073</t>
  </si>
  <si>
    <t>Michael J.</t>
  </si>
  <si>
    <t>Zambo</t>
  </si>
  <si>
    <t>Town of Ashford</t>
  </si>
  <si>
    <t>5 Town Hall Road</t>
  </si>
  <si>
    <t>06278</t>
  </si>
  <si>
    <t>Food Program</t>
  </si>
  <si>
    <t>Food Bank</t>
  </si>
  <si>
    <t>Fifty Six Thousand Eight Hundred Forty Seven point Thirty Four</t>
  </si>
  <si>
    <t>06-6001956</t>
  </si>
  <si>
    <t>Michael J. Zambo</t>
  </si>
  <si>
    <t>(860) 487-4400</t>
  </si>
  <si>
    <t>firstselectman@ashfordtownhall.org</t>
  </si>
  <si>
    <t>The Town will administer a Food Bank Program and distribute boxes of food on a monthly basis to Ashford’s lower income families. The program currently has thirty-seven households receiving food distributions.</t>
  </si>
  <si>
    <t>SC1605901</t>
  </si>
  <si>
    <t>77.4</t>
  </si>
  <si>
    <t>3088</t>
  </si>
  <si>
    <t>3089</t>
  </si>
  <si>
    <t>Pequot Village Elderly Housing Renovations</t>
  </si>
  <si>
    <t>(860) 446-6630</t>
  </si>
  <si>
    <t>(860) 449-5990</t>
  </si>
  <si>
    <t>arwtec@yahoo.com</t>
  </si>
  <si>
    <t>The town of Groton and the Groton Housing Authority intend to complete renovations/Capital improvements at Pequot Village Elderly Housing, a 64-unit complex.  Improvements include exterior and storm door replacements, kitchen cabinets and countertop</t>
  </si>
  <si>
    <t>replacements, flooring replacements, bathroom upgrades, patch and paint interiors, replacement/relocation of water heaters and asbestos abatement as needed.  Site improvements to include Community building maintenance facilities, roadways and parking lot repairs for ADA compliance.</t>
  </si>
  <si>
    <t>SC1606901</t>
  </si>
  <si>
    <t>68.2</t>
  </si>
  <si>
    <t>3102</t>
  </si>
  <si>
    <t>3101</t>
  </si>
  <si>
    <t>16DOH0044SC</t>
  </si>
  <si>
    <t>Acting Town Manager</t>
  </si>
  <si>
    <t>Maple Court Congregate Rehabilitation Project</t>
  </si>
  <si>
    <t>Maple Court II</t>
  </si>
  <si>
    <t>The town in corporation with the Killingly Housing Authority propose to replace the kitchen cabinets, countertops, sinks, refrigerators and closet doors in all 43 units.  Project also includes replacement of exterior doors with ADA enty doors, replacement</t>
  </si>
  <si>
    <t>of commercial kitchen equipment, installation of VCT flooring, and upgrade to the elevator, emergency generator and fire alarm system.  Air handlers and exterior condensing units will be replaced.</t>
  </si>
  <si>
    <t>2nd extension first ended on 12/31/2018</t>
  </si>
  <si>
    <t>SC1600901</t>
  </si>
  <si>
    <t>62.6</t>
  </si>
  <si>
    <t>Matthew S.</t>
  </si>
  <si>
    <t>Bethel Town Hall</t>
  </si>
  <si>
    <t>Reynolds Ridge</t>
  </si>
  <si>
    <t>066001961</t>
  </si>
  <si>
    <t>Phyllis Kansky</t>
  </si>
  <si>
    <t>(203) 794-8148</t>
  </si>
  <si>
    <t>kanskyp@bethel-ct.gov</t>
  </si>
  <si>
    <t>The Town will use the funding to renovate Reynolds Ridge, an 80-unit senior housing rental project.  Renovations will focus primarily on replacing sidewalks, installing rear stoops, and</t>
  </si>
  <si>
    <t>renovating kitchens and bathrooms in 30 units.</t>
  </si>
  <si>
    <t>SC1602801</t>
  </si>
  <si>
    <t>Colchester</t>
  </si>
  <si>
    <t>028</t>
  </si>
  <si>
    <t>69.3</t>
  </si>
  <si>
    <t>3059</t>
  </si>
  <si>
    <t>3056</t>
  </si>
  <si>
    <t>16DOH0028SC</t>
  </si>
  <si>
    <t>Arthur P.</t>
  </si>
  <si>
    <t>Shilosky</t>
  </si>
  <si>
    <t>Colchester Town Hall</t>
  </si>
  <si>
    <t>127 Norwich Avenue</t>
  </si>
  <si>
    <t>06415</t>
  </si>
  <si>
    <t>ADA &amp; Capital Improvements at Dublin Village</t>
  </si>
  <si>
    <t>Dublin Village</t>
  </si>
  <si>
    <t>06-6001974</t>
  </si>
  <si>
    <t>Tricia Dean</t>
  </si>
  <si>
    <t>(860) 537-7220</t>
  </si>
  <si>
    <t>townhall@colchesterct.gov</t>
  </si>
  <si>
    <t>The town will undertake the upgrade of 40 existing bathrooms that are in poor dilapidated condition; this project is a complete gut rehab to all bathrooms in the complex.  Work will also consist of the reconstruction of existing site work to improve</t>
  </si>
  <si>
    <t>pedestrian safety (new sidewalks, curb repair, tree removal, energy efficient site lighting fixtures, and on-site wayfinding signs) all meeting ADA standards.</t>
  </si>
  <si>
    <t>ashilosky@colchesterct.gov</t>
  </si>
  <si>
    <t>SC1603801</t>
  </si>
  <si>
    <t>Durham</t>
  </si>
  <si>
    <t>038</t>
  </si>
  <si>
    <t>75.5</t>
  </si>
  <si>
    <t>3066</t>
  </si>
  <si>
    <t>3067</t>
  </si>
  <si>
    <t>16DOH0025SC</t>
  </si>
  <si>
    <t>Laura L.</t>
  </si>
  <si>
    <t>Francis</t>
  </si>
  <si>
    <t>Durham Town Hall</t>
  </si>
  <si>
    <t>30 Townhouse Road, P.O. Box 428</t>
  </si>
  <si>
    <t>06422</t>
  </si>
  <si>
    <t>Energy Improvements &amp; Upgrades at Mauro Meadows Housing Complex</t>
  </si>
  <si>
    <t>Seven Hundred Thousand</t>
  </si>
  <si>
    <t>Mauro Meadows Housing Complex</t>
  </si>
  <si>
    <t>06-6001984</t>
  </si>
  <si>
    <t>Laura Francis</t>
  </si>
  <si>
    <t>(860) 349-3625</t>
  </si>
  <si>
    <t>lfrancis@townofdurhamct.org</t>
  </si>
  <si>
    <t>This project will complete Energy Improvements &amp; Upgrades to building exteriors.  Improvements include: roof replacements, siding replacements, exterior windows replacements,</t>
  </si>
  <si>
    <t>entrance and storm doors replacements.  Two outdated ADA units will be upgraded and a new generator will be installed.</t>
  </si>
  <si>
    <t>SC1604001</t>
  </si>
  <si>
    <t>East Granby</t>
  </si>
  <si>
    <t>040</t>
  </si>
  <si>
    <t>67.4</t>
  </si>
  <si>
    <t>3060</t>
  </si>
  <si>
    <t>3061</t>
  </si>
  <si>
    <t>16DOH0029SC</t>
  </si>
  <si>
    <t>James M.</t>
  </si>
  <si>
    <t>Hayden</t>
  </si>
  <si>
    <t>East Granby Town Hall</t>
  </si>
  <si>
    <t>9 Center Street, P.O. Box 1858</t>
  </si>
  <si>
    <t>06026</t>
  </si>
  <si>
    <t>Roofing Site and Energy Improvements at Metacomet Village</t>
  </si>
  <si>
    <t>Metacomet Village</t>
  </si>
  <si>
    <t>06-6001985</t>
  </si>
  <si>
    <t>James Hayden</t>
  </si>
  <si>
    <t>(860) 653-2576</t>
  </si>
  <si>
    <t>jimh@egtownhall.com</t>
  </si>
  <si>
    <t>Work includes a full roof replacement of the seven residential buildings and one garage.  Installation of new energy efficient propane powered boilers for all 72 units.</t>
  </si>
  <si>
    <t>The site work will include the replacement of pavements and sidewalks to ADA compliant walkways and pavements, curb ramps and the resizing/restriping of parking spaces.</t>
  </si>
  <si>
    <t>SC1604701</t>
  </si>
  <si>
    <t>East Windsor</t>
  </si>
  <si>
    <t>047</t>
  </si>
  <si>
    <t>74.6</t>
  </si>
  <si>
    <t>3082</t>
  </si>
  <si>
    <t>3083</t>
  </si>
  <si>
    <t>16DOH0031SC</t>
  </si>
  <si>
    <t>Robert L.</t>
  </si>
  <si>
    <t>Maynard</t>
  </si>
  <si>
    <t>East Windsor Town Hall</t>
  </si>
  <si>
    <t>11 Rye Street</t>
  </si>
  <si>
    <t>06016</t>
  </si>
  <si>
    <t>ADA Fire Safety &amp; Emergency Improvements at Park Hill Elderly Housing</t>
  </si>
  <si>
    <t>Five Hundred Ninety-Nine Thousand</t>
  </si>
  <si>
    <t>Park Hill Elderly Housing</t>
  </si>
  <si>
    <t>06-6001993</t>
  </si>
  <si>
    <t>Jennifer Browne</t>
  </si>
  <si>
    <t>(860) 623-8122</t>
  </si>
  <si>
    <t>rmaynard@eastwindsorct.com</t>
  </si>
  <si>
    <t>This project involves the replacement of a 40 year old non-compliant and antiquated fire alarm system to a state of the art centralized CFA system.  The new system will include emergency service devices for the hearing impaired.</t>
  </si>
  <si>
    <t>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t>
  </si>
  <si>
    <t>SC1605601</t>
  </si>
  <si>
    <t>Granby</t>
  </si>
  <si>
    <t>056</t>
  </si>
  <si>
    <t>72.1</t>
  </si>
  <si>
    <t>3070</t>
  </si>
  <si>
    <t>3071</t>
  </si>
  <si>
    <t>16DOH0034SC</t>
  </si>
  <si>
    <t>John D.</t>
  </si>
  <si>
    <t>Ward</t>
  </si>
  <si>
    <t>Town of Granby</t>
  </si>
  <si>
    <t>15 N. Granby Road</t>
  </si>
  <si>
    <t>06035</t>
  </si>
  <si>
    <t>Salmon Brooke Fire Safety, Security, ADA &amp; Energy Improvements</t>
  </si>
  <si>
    <t>Salmon Brooke</t>
  </si>
  <si>
    <t>06-6002005</t>
  </si>
  <si>
    <t>Fran Armentano</t>
  </si>
  <si>
    <t>(860) 844-5300</t>
  </si>
  <si>
    <t>Akenyon@granby-ct.gov</t>
  </si>
  <si>
    <t>Salmon Brook Associates Limited Partnerships of Granby will rehabilitate and renovate the 32 unit senior disabled housing complex.</t>
  </si>
  <si>
    <t>Renovations include site work and sidewalk improvements, energy efficiency upgrades, improved accessibility and security system upgrades.</t>
  </si>
  <si>
    <t>SC1608801</t>
  </si>
  <si>
    <t>Naugatuck</t>
  </si>
  <si>
    <t>088</t>
  </si>
  <si>
    <t>61.5</t>
  </si>
  <si>
    <t>N. Warren</t>
  </si>
  <si>
    <t>Hess</t>
  </si>
  <si>
    <t>Naugatuck Town Hall</t>
  </si>
  <si>
    <t>229 Church Street</t>
  </si>
  <si>
    <t>06770</t>
  </si>
  <si>
    <t>Robert E. Hutt Congregate Senior Housig Renovations &amp; Improvements</t>
  </si>
  <si>
    <t>Robert E. Hutt Congergate Senior Housing</t>
  </si>
  <si>
    <t>06-6002041</t>
  </si>
  <si>
    <t>Ed Carter</t>
  </si>
  <si>
    <t>(203) 720-7208</t>
  </si>
  <si>
    <t>ecarter@naugatuck-ct.gov</t>
  </si>
  <si>
    <t>The Borough will use the funding to renovate Robert E. Hutt Congregate Housing, a 36-unit congregate housing project.  Renovations will focus primarily on roof replacement, repaving the</t>
  </si>
  <si>
    <t>parking lot and driveway, replacing the exterior building entry doors and dining room windows, and retrofitting tenant entry doors.</t>
  </si>
  <si>
    <t>SC1611901</t>
  </si>
  <si>
    <t>Rocky Hill</t>
  </si>
  <si>
    <t>119</t>
  </si>
  <si>
    <t>71.1</t>
  </si>
  <si>
    <t>3064</t>
  </si>
  <si>
    <t>3065</t>
  </si>
  <si>
    <t>16DOH0027SC</t>
  </si>
  <si>
    <t>Mehr</t>
  </si>
  <si>
    <t>Rocky Hill Town Hall</t>
  </si>
  <si>
    <t>761 Old Main Street</t>
  </si>
  <si>
    <t>06067</t>
  </si>
  <si>
    <t>Harold J. Murphy Senior Housing Improvements</t>
  </si>
  <si>
    <t>Harold J. Murphy Senior Housing</t>
  </si>
  <si>
    <t>06-6002076</t>
  </si>
  <si>
    <t>Raymond Carpentino</t>
  </si>
  <si>
    <t>(860) 258-7717</t>
  </si>
  <si>
    <t>rcarpentino@rockyhillct.gov</t>
  </si>
  <si>
    <t>Larry@Lwagnerassociates.com</t>
  </si>
  <si>
    <t>This project includes a roof and gutter replacement, masonry repairs around the building, the replacement of entrance doors with ADA hardware, replacement of storm/screen doors, kitchen</t>
  </si>
  <si>
    <t>and bathroom upgrades, installation of new code compliant fire alarm system, community room renovations and the conversion of 3 units into fully ADA accessible units.</t>
  </si>
  <si>
    <t>SC1613301</t>
  </si>
  <si>
    <t>71.0</t>
  </si>
  <si>
    <t>3076</t>
  </si>
  <si>
    <t>3075</t>
  </si>
  <si>
    <t>16DOH0036SC</t>
  </si>
  <si>
    <t>Town of Sprague</t>
  </si>
  <si>
    <t>1 Main Street, POB 677</t>
  </si>
  <si>
    <t>River St. Reconstruction-1st and 2nd Ave</t>
  </si>
  <si>
    <t>Baltic Village Improvement</t>
  </si>
  <si>
    <t>(860) 822-3000</t>
  </si>
  <si>
    <t>Sprague will reconstruct deteriorated street and sidewalks in the River Street area within the Town’s Baltic neighborhood. The streets will be reconstructed with a permeable interlocking concrete pavement road surface to help promote stormwater</t>
  </si>
  <si>
    <t>infiltration and reduce surface runoff. New concrete sidewalks and curbing will be installed to provide a pedestrian connection between residences and nearby stores and public facilities.</t>
  </si>
  <si>
    <t>SC1614401</t>
  </si>
  <si>
    <t>Trumbull</t>
  </si>
  <si>
    <t>144</t>
  </si>
  <si>
    <t>77.7</t>
  </si>
  <si>
    <t>3072</t>
  </si>
  <si>
    <t>3090</t>
  </si>
  <si>
    <t>16DOH0033SC</t>
  </si>
  <si>
    <t>Timothy M.</t>
  </si>
  <si>
    <t>Herbst</t>
  </si>
  <si>
    <t>Town of Trumbull</t>
  </si>
  <si>
    <t>5866 Main Street</t>
  </si>
  <si>
    <t>Stern Village Senior Housing Energy Improvements</t>
  </si>
  <si>
    <t>Stern Village Senior Housing</t>
  </si>
  <si>
    <t>06-6002110</t>
  </si>
  <si>
    <t>Rob Librandi</t>
  </si>
  <si>
    <t>(203) 452-5005</t>
  </si>
  <si>
    <t>firstselectman@trumbull-ct.gov</t>
  </si>
  <si>
    <t>The Trumbull Housing Authority will install ductless split heat pumps in each of the 186 units at Stern Village Senior Housing Complex. The pumps will make life more comfortable for residents by providing both</t>
  </si>
  <si>
    <t>heating and air conditioning and will significantly reduce monthly electricity costs for the low to moderate income residents.</t>
  </si>
  <si>
    <t>SC1614801</t>
  </si>
  <si>
    <t>Wallingford</t>
  </si>
  <si>
    <t>148</t>
  </si>
  <si>
    <t>75.9</t>
  </si>
  <si>
    <t>3062</t>
  </si>
  <si>
    <t>3063</t>
  </si>
  <si>
    <t>16DOH0035SC</t>
  </si>
  <si>
    <t>William W.</t>
  </si>
  <si>
    <t>Dickinson, Jr.</t>
  </si>
  <si>
    <t>Wallingford Town Hall</t>
  </si>
  <si>
    <t>45 South Main Street</t>
  </si>
  <si>
    <t>06492</t>
  </si>
  <si>
    <t>McGuire Court Fire safety, Roof Replacements and Site Improvements</t>
  </si>
  <si>
    <t>McGuire Court</t>
  </si>
  <si>
    <t>06-6002114</t>
  </si>
  <si>
    <t>Donald Roe</t>
  </si>
  <si>
    <t>(203) 294-2060</t>
  </si>
  <si>
    <t>grants@wallingfordct.gov</t>
  </si>
  <si>
    <t>The town of Wallingford and the Wallingford Housing Authority intend to complete fire safety upgrades, roof replacements and on site improvements.  Fire safety improvements include the</t>
  </si>
  <si>
    <t>installation of commercial fire alarm panel and smoke detectors in all units of the 12 buildings.  A generator will also be installed specifically for the community room.   Sidewalks throughout will also be replaced.</t>
  </si>
  <si>
    <t>SC1604901</t>
  </si>
  <si>
    <t>Enfield</t>
  </si>
  <si>
    <t>049</t>
  </si>
  <si>
    <t>42.3</t>
  </si>
  <si>
    <t>Lee C.</t>
  </si>
  <si>
    <t>Erdmann</t>
  </si>
  <si>
    <t>Enfield Town Hall</t>
  </si>
  <si>
    <t>820 Enfield Street</t>
  </si>
  <si>
    <t>06082</t>
  </si>
  <si>
    <t>Green Valley &amp; Laurel Park</t>
  </si>
  <si>
    <t>06-6001997</t>
  </si>
  <si>
    <t>James Hallisey</t>
  </si>
  <si>
    <t>(860) 253-6389</t>
  </si>
  <si>
    <t>dhunt@enfield.org</t>
  </si>
  <si>
    <t>jhallisey@enfield.org</t>
  </si>
  <si>
    <t>Jim Hallisey &amp; Dawn Hunt</t>
  </si>
  <si>
    <t>The Town will use the funding to renovate Green Valley and Laurel Park.  Both developments are rental housing projects, consisting of 87 duplexes (174 units).  Renovations will focus</t>
  </si>
  <si>
    <t>primarily on replacement of vinyl siding, windows, storm doors, and related trim work on 18 buildings (36 units).</t>
  </si>
  <si>
    <t>SC1600201</t>
  </si>
  <si>
    <t>Lisa Low</t>
  </si>
  <si>
    <t>75.3</t>
  </si>
  <si>
    <t>3097</t>
  </si>
  <si>
    <t>3098</t>
  </si>
  <si>
    <t>Cassetti</t>
  </si>
  <si>
    <t>David Cassetti</t>
  </si>
  <si>
    <t>(203) 736-5900</t>
  </si>
  <si>
    <t>The city will use the funding to continue its Housing Rehabilitation Loan Program to help low- and moderate-income homeowners rehabilitate their homes.  A total of ten (10) housing units are anticipated to be rehabilitated.  Upgrades will include</t>
  </si>
  <si>
    <t>roof replacement, heating system upgrades, window replacement, lead paint and asbestos removal, electrical and code upgrades.</t>
  </si>
  <si>
    <t>SC1602501</t>
  </si>
  <si>
    <t>Cheshire</t>
  </si>
  <si>
    <t>025</t>
  </si>
  <si>
    <t>76.0</t>
  </si>
  <si>
    <t>3095</t>
  </si>
  <si>
    <t>3096</t>
  </si>
  <si>
    <t>Sean M.</t>
  </si>
  <si>
    <t>Kimball</t>
  </si>
  <si>
    <t>Cheshire Town Hall</t>
  </si>
  <si>
    <t>84 South Main Street</t>
  </si>
  <si>
    <t>06410</t>
  </si>
  <si>
    <t>06-6001971</t>
  </si>
  <si>
    <t>Sean M. Kimball</t>
  </si>
  <si>
    <t>(203) 271-6660</t>
  </si>
  <si>
    <t>skimball@cheshirect.org</t>
  </si>
  <si>
    <t>The town plans to rehabilitate 10 low- and moderate-income households. Upgrades to include roof replacements, furnace and heating systems replacements, plumbing and electrical upgrades,</t>
  </si>
  <si>
    <t>window and door replacements, septic system repairs and energy efficiency upgrades.</t>
  </si>
  <si>
    <t>SC1612401</t>
  </si>
  <si>
    <t>72.3</t>
  </si>
  <si>
    <t>3099</t>
  </si>
  <si>
    <t>3100</t>
  </si>
  <si>
    <t>Seymour Town Hall</t>
  </si>
  <si>
    <t>W. Kurt Miller</t>
  </si>
  <si>
    <t>(203) 888-2511</t>
  </si>
  <si>
    <t>kmiller@seymourct.org</t>
  </si>
  <si>
    <t>The Town will use the funding to continue its Housing Rehabilitation Loan Program to help low- and moderate-income homeowners rehabilitate their homes.  A total of ten (10) housing units are</t>
  </si>
  <si>
    <t>anticipated to be rehabilitated.  Upgrades would include roof replacement, heating systems, window replacement, lead paint and asbestos removal, electrical and code upgrades, etc.</t>
  </si>
  <si>
    <t>SC1612601</t>
  </si>
  <si>
    <t>Shelton</t>
  </si>
  <si>
    <t>126</t>
  </si>
  <si>
    <t>3077</t>
  </si>
  <si>
    <t>3078</t>
  </si>
  <si>
    <t>16DOH0037SC</t>
  </si>
  <si>
    <t>Mark A.</t>
  </si>
  <si>
    <t>Lauretti</t>
  </si>
  <si>
    <t>Shelton City Hall</t>
  </si>
  <si>
    <t>54 Hill Street</t>
  </si>
  <si>
    <t>06484</t>
  </si>
  <si>
    <t>Helen Devauz Housing Complex-Public Housing Modernization</t>
  </si>
  <si>
    <t>Helen Devauz Housing Complex</t>
  </si>
  <si>
    <t>Mark Lauretti</t>
  </si>
  <si>
    <t>(203) 924-1555</t>
  </si>
  <si>
    <t>shelton01@cityofshelton.org</t>
  </si>
  <si>
    <t>The town in conjunction with the Shelton Housing Authority intends to embark on exterior improvements at this complex.  Improvements include membrane roof replacement, asphalt</t>
  </si>
  <si>
    <t>shingle replacement, siding assembly replacement, windows and doors replacement, and the installation of canopies at common entrances.</t>
  </si>
  <si>
    <t>SC1613001</t>
  </si>
  <si>
    <t>70.3</t>
  </si>
  <si>
    <t>3091</t>
  </si>
  <si>
    <t>3092</t>
  </si>
  <si>
    <t>16DOH0040SC</t>
  </si>
  <si>
    <t>Jeffrey</t>
  </si>
  <si>
    <t>Manville</t>
  </si>
  <si>
    <t>501 Main Street South</t>
  </si>
  <si>
    <t>Jeffrey Manville</t>
  </si>
  <si>
    <t>(203) 262-0647</t>
  </si>
  <si>
    <t>The Town will use the funding to continue its Housing Rehabilitation Loan Program to help low- and moderate-income homeowners rehabilitate their homes.  A total of ten (10) housing units are anticipated to be rehabilitated.</t>
  </si>
  <si>
    <t>SC1614701</t>
  </si>
  <si>
    <t>Voluntown</t>
  </si>
  <si>
    <t>147</t>
  </si>
  <si>
    <t>75.1</t>
  </si>
  <si>
    <t>3086</t>
  </si>
  <si>
    <t>3087</t>
  </si>
  <si>
    <t>16DOH0026SC</t>
  </si>
  <si>
    <t>Tracey</t>
  </si>
  <si>
    <t>Hanson</t>
  </si>
  <si>
    <t>Voluntown Town Hall</t>
  </si>
  <si>
    <t>115 Main Street</t>
  </si>
  <si>
    <t>06384</t>
  </si>
  <si>
    <t>Greenwood Manor Public Housing Modernization</t>
  </si>
  <si>
    <t>06-6002113</t>
  </si>
  <si>
    <t>Tracey Hanson</t>
  </si>
  <si>
    <t>(860) 376-4089</t>
  </si>
  <si>
    <t>thanson@voluntown.gov</t>
  </si>
  <si>
    <t>The town and the Voluntown Housing Authority will complete a number of life safety, handicap accessibility and infrastructure deficiencies throughout this 20 unit complex.  Life safety</t>
  </si>
  <si>
    <t>concerns include the upgrade of the fire alarm system.  Two one bedroom units will be converted to handicap accessible ADA units while the other units will get upgrades in kitchens and bathrooms.  Also a community Hydropneumatic water tank will be installed.</t>
  </si>
  <si>
    <t>Per Miguel</t>
  </si>
  <si>
    <t>SC1616801</t>
  </si>
  <si>
    <t>Woodbury</t>
  </si>
  <si>
    <t>168</t>
  </si>
  <si>
    <t>73.0</t>
  </si>
  <si>
    <t>3069</t>
  </si>
  <si>
    <t>3068</t>
  </si>
  <si>
    <t>Town of Woodbury</t>
  </si>
  <si>
    <t>281 Main Street South</t>
  </si>
  <si>
    <t>06798</t>
  </si>
  <si>
    <t>066002142</t>
  </si>
  <si>
    <t>(203) 263-2141</t>
  </si>
  <si>
    <t>Woodbury will administer a Housing Rehabilitation program and plans to rehabilitate 10 units of low- and moderate-income housing. Upgrades would include heating systems repairs, window replacement,</t>
  </si>
  <si>
    <t>lead paint removal, septic system repairs and energy efficiency upgrades for low and moderate income families.</t>
  </si>
  <si>
    <t>SC1604801</t>
  </si>
  <si>
    <t>Ellington</t>
  </si>
  <si>
    <t>048</t>
  </si>
  <si>
    <t>68.6</t>
  </si>
  <si>
    <t>3093</t>
  </si>
  <si>
    <t>3094</t>
  </si>
  <si>
    <t>16DOH0032SC</t>
  </si>
  <si>
    <t>Lori</t>
  </si>
  <si>
    <t>Spielman</t>
  </si>
  <si>
    <t>Ellington Town Hall</t>
  </si>
  <si>
    <t>55 Main Street</t>
  </si>
  <si>
    <t>06029</t>
  </si>
  <si>
    <t>06-6001996</t>
  </si>
  <si>
    <t>Lori Spielman</t>
  </si>
  <si>
    <t>(860) 870-3100</t>
  </si>
  <si>
    <t>lspielman@ellington-ct.gov</t>
  </si>
  <si>
    <t>The town will use this funding to continue its Regional Housing Rehabilitation Loan Program to help low- and moderate-income homeowners in the towns of Ellington, Somers, Suffield, and Windsor Locks to rehabilitate their homes.</t>
  </si>
  <si>
    <t>A total of twelve (12) housing units are anticipated to be rehabilitated.  Upgrades would include roof replacement, heating systems, window replacement, lead paint and asbestos removal, as well as electrical and building code upgrades.</t>
  </si>
  <si>
    <t>SC1606301</t>
  </si>
  <si>
    <t>69.85</t>
  </si>
  <si>
    <t>3084</t>
  </si>
  <si>
    <t>3085</t>
  </si>
  <si>
    <t>16DOH0024SC</t>
  </si>
  <si>
    <t>SC1613401</t>
  </si>
  <si>
    <t>64.4</t>
  </si>
  <si>
    <t>Anthony</t>
  </si>
  <si>
    <t>Frassinelli</t>
  </si>
  <si>
    <t>Stafford Town Hall</t>
  </si>
  <si>
    <t>One Main Street</t>
  </si>
  <si>
    <t>Anthony Frassinelli</t>
  </si>
  <si>
    <t>(860) 684-1777</t>
  </si>
  <si>
    <t>staffordtownhall@staffordct.org</t>
  </si>
  <si>
    <t>The Town will use the funding to continue its Housing Rehabilitation Loan Program to help low- and moderate-income homeowners rehabilitate their homes.  A total of fourteen (14) housing</t>
  </si>
  <si>
    <t>units are anticipated to be rehabilitated.  Upgrades would include roof replacement, heating systems, window replacement, lead paint and asbestos removal, electrical and code upgrades, etc.</t>
  </si>
  <si>
    <t>SC1616401</t>
  </si>
  <si>
    <t>22.5</t>
  </si>
  <si>
    <t>Peter P.</t>
  </si>
  <si>
    <t>Windsor Town Hall</t>
  </si>
  <si>
    <t>06-600213</t>
  </si>
  <si>
    <t>(860) 285-1985</t>
  </si>
  <si>
    <t>hallisey@townofwindsorct.com</t>
  </si>
  <si>
    <t>SC1612201</t>
  </si>
  <si>
    <t>Salisbury</t>
  </si>
  <si>
    <t>David Berto</t>
  </si>
  <si>
    <t>122</t>
  </si>
  <si>
    <t>0.00</t>
  </si>
  <si>
    <t>Curtis G.</t>
  </si>
  <si>
    <t>Rand</t>
  </si>
  <si>
    <t>Salisbury Town Hall</t>
  </si>
  <si>
    <t>27 Main Street</t>
  </si>
  <si>
    <t>06068</t>
  </si>
  <si>
    <t>414 Millerton Road Rehabilitation Project</t>
  </si>
  <si>
    <t>414 Millerton Road</t>
  </si>
  <si>
    <t>06-6002078</t>
  </si>
  <si>
    <t>Curtis Rand</t>
  </si>
  <si>
    <t>(860) 435-5170</t>
  </si>
  <si>
    <t>crand@salisburyct.us</t>
  </si>
  <si>
    <t>cpetracone@housingenterprises.com</t>
  </si>
  <si>
    <t>Housing Enterprises Inc.</t>
  </si>
  <si>
    <t>NA</t>
  </si>
  <si>
    <t>Ashford Town Hall</t>
  </si>
  <si>
    <t>Pompey Hollow Senior Housing</t>
  </si>
  <si>
    <t>Poppey Hollow Senior Housing</t>
  </si>
  <si>
    <t>SC1700601</t>
  </si>
  <si>
    <t>Beacon Falls</t>
  </si>
  <si>
    <t>006</t>
  </si>
  <si>
    <t>72.7</t>
  </si>
  <si>
    <t>3125</t>
  </si>
  <si>
    <t>3126</t>
  </si>
  <si>
    <t>17DOH0018SC</t>
  </si>
  <si>
    <t>Christopher</t>
  </si>
  <si>
    <t>Beacon Falls Town Hall</t>
  </si>
  <si>
    <t>10 Maple Avenue</t>
  </si>
  <si>
    <t>06403</t>
  </si>
  <si>
    <t>Beacon Falls Housing Rehabilitation Program</t>
  </si>
  <si>
    <t>06-6001959</t>
  </si>
  <si>
    <t>(203) 729-4340</t>
  </si>
  <si>
    <t>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</si>
  <si>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60.0</t>
  </si>
  <si>
    <t>Naugatuck Housing Rehabilitation Program</t>
  </si>
  <si>
    <t>Four Hundred  Thousand</t>
  </si>
  <si>
    <t>Larry@lwagnerassociates.com</t>
  </si>
  <si>
    <t>SC1701801</t>
  </si>
  <si>
    <t>Brookfield</t>
  </si>
  <si>
    <t>018</t>
  </si>
  <si>
    <t>74.3</t>
  </si>
  <si>
    <t>3127</t>
  </si>
  <si>
    <t>3128</t>
  </si>
  <si>
    <t>17DOH0010SC</t>
  </si>
  <si>
    <t>Stephen C.</t>
  </si>
  <si>
    <t>Dunn</t>
  </si>
  <si>
    <t>Brookfield Town Hall</t>
  </si>
  <si>
    <t>100 Pocono Road</t>
  </si>
  <si>
    <t>06804</t>
  </si>
  <si>
    <t>Brookfield Housing Rehabilitation Program</t>
  </si>
  <si>
    <t>06-6001966</t>
  </si>
  <si>
    <t>Stephen C. Dunn</t>
  </si>
  <si>
    <t>(203) 775-7301</t>
  </si>
  <si>
    <t>sdunn@brookfieldct.gov</t>
  </si>
  <si>
    <t>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t>
  </si>
  <si>
    <t>63.5</t>
  </si>
  <si>
    <t>Milone</t>
  </si>
  <si>
    <t>Beachport Elderly Housing ADA Upgrades and Site Improvements</t>
  </si>
  <si>
    <t>Beachport Elderly Housing</t>
  </si>
  <si>
    <t>Melanie Roberts</t>
  </si>
  <si>
    <t>mroberts@cheshirect.org</t>
  </si>
  <si>
    <t>mlilone@cheshirect.org</t>
  </si>
  <si>
    <t>SC1703201</t>
  </si>
  <si>
    <t>78.0</t>
  </si>
  <si>
    <t>Orchard Hills Estates</t>
  </si>
  <si>
    <t>Orchard Mills Estates</t>
  </si>
  <si>
    <t>The Town will use the funding to renovate Orchard Hill Estates, an 80-unit senior housing rental project.  Renovations will focus primarily on roof replacement, widening the walkways throughout the complex to make them ADA compliant, and replacing the entrance doors.</t>
  </si>
  <si>
    <t>SC1703801</t>
  </si>
  <si>
    <t>66.8</t>
  </si>
  <si>
    <t>3131</t>
  </si>
  <si>
    <t>3132</t>
  </si>
  <si>
    <t>17DOH0003SC</t>
  </si>
  <si>
    <t>Mauro Meadows Renovations and Improvements Phase II</t>
  </si>
  <si>
    <t>Mauro Meadows</t>
  </si>
  <si>
    <t>Lfrancis@townofdurhamct.org</t>
  </si>
  <si>
    <t>This phase includes driveway and walkway replacement and repairs.  Also new heat pumps will be installed in all units to reduce the current energy costs to residents.  Unit bathroom showers will be updated with comparable tub assemblies suited and ADA compliant.</t>
  </si>
  <si>
    <t>East Hampton</t>
  </si>
  <si>
    <t>042</t>
  </si>
  <si>
    <t>61.70</t>
  </si>
  <si>
    <t>Michael</t>
  </si>
  <si>
    <t>Maniscalco</t>
  </si>
  <si>
    <t>East Hampton Town Hall</t>
  </si>
  <si>
    <t>20 East High Street</t>
  </si>
  <si>
    <t>06424</t>
  </si>
  <si>
    <t>Senior Housing  Renovations and Improvements</t>
  </si>
  <si>
    <t>Bellwood Court Community Building</t>
  </si>
  <si>
    <t>Cathy Sirois</t>
  </si>
  <si>
    <t>(860) 267-4468</t>
  </si>
  <si>
    <t>csirois@easthamptonct.gov</t>
  </si>
  <si>
    <t>mmaniscalco@easthamptonct.gov</t>
  </si>
  <si>
    <t>SC1704801</t>
  </si>
  <si>
    <t>66.5</t>
  </si>
  <si>
    <t>Regional Housing Rehabiliation</t>
  </si>
  <si>
    <t>Multijurisdictional Housing Rehabilitation Program</t>
  </si>
  <si>
    <t>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t>
  </si>
  <si>
    <t>SC1704901</t>
  </si>
  <si>
    <t>Peter Bryanton</t>
  </si>
  <si>
    <t>50.80</t>
  </si>
  <si>
    <t>Bryan</t>
  </si>
  <si>
    <t>Chodkowski</t>
  </si>
  <si>
    <t>Green Valley and Laurel Park</t>
  </si>
  <si>
    <t>Five Hundred Fifty Thousand</t>
  </si>
  <si>
    <t>(860) 253-6391</t>
  </si>
  <si>
    <t>pbryanton@enfield.org</t>
  </si>
  <si>
    <t>TownManager@enfield.org</t>
  </si>
  <si>
    <t>Town of Enfield</t>
  </si>
  <si>
    <t>SC1705601</t>
  </si>
  <si>
    <t>66.0</t>
  </si>
  <si>
    <t>3135</t>
  </si>
  <si>
    <t>3136</t>
  </si>
  <si>
    <t>17DOH0007SC</t>
  </si>
  <si>
    <t>Granby Town Hall</t>
  </si>
  <si>
    <t>Stony Hill Village ADA, Energy Improvements and General Renovations</t>
  </si>
  <si>
    <t>Stony Hill Village</t>
  </si>
  <si>
    <t>This project will include the following improvements: roof replacements, siding replacements, exterior windows replacements, entrance and storm doors replacements, upgrade and replace site lighting.  Upgrade one unit to meet ADA compliance.</t>
  </si>
  <si>
    <t>Town accepted new grant amount of $800000.00. Initial award amount of 455402.24.  Bid docs was for $800K.  Town will prepare a revised budget</t>
  </si>
  <si>
    <t>miguel and dominic</t>
  </si>
  <si>
    <t>SC1705901</t>
  </si>
  <si>
    <t>79.1</t>
  </si>
  <si>
    <t>3137</t>
  </si>
  <si>
    <t>3138</t>
  </si>
  <si>
    <t>17DOH0013SC</t>
  </si>
  <si>
    <t>Groton Town Hall</t>
  </si>
  <si>
    <t>Mystic River Homes</t>
  </si>
  <si>
    <t>(860) 446-5990</t>
  </si>
  <si>
    <t>arwtech@yahoo.com</t>
  </si>
  <si>
    <t>Town of Groton</t>
  </si>
  <si>
    <t>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t>
  </si>
  <si>
    <t>SC1706701</t>
  </si>
  <si>
    <t>Hebron</t>
  </si>
  <si>
    <t>067</t>
  </si>
  <si>
    <t>80.0</t>
  </si>
  <si>
    <t>3139</t>
  </si>
  <si>
    <t>3140</t>
  </si>
  <si>
    <t>17DOH0015SC</t>
  </si>
  <si>
    <t>Andrew</t>
  </si>
  <si>
    <t>Tierney</t>
  </si>
  <si>
    <t>Hebron Town Hall</t>
  </si>
  <si>
    <t>15 Gilead Street (Route 85)</t>
  </si>
  <si>
    <t>06248</t>
  </si>
  <si>
    <t>Stonecroft Village</t>
  </si>
  <si>
    <t>06-6002015</t>
  </si>
  <si>
    <t>Andrew J. Tierney</t>
  </si>
  <si>
    <t>(860) 228-5971</t>
  </si>
  <si>
    <t>atierney@hebronct.com</t>
  </si>
  <si>
    <t>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t>
  </si>
  <si>
    <t xml:space="preserve">Upgrade 3 units identified requiring ADA compliance…upgrades include plumbing and electrical throughout the units, kitchens, bathrooms, toilets, vanities, flooring and cabinets.  </t>
  </si>
  <si>
    <t>Rehab of Domestic Violence Shelter</t>
  </si>
  <si>
    <t>Public Facilities</t>
  </si>
  <si>
    <t>Danielson Domestic Violence Shelter</t>
  </si>
  <si>
    <t>MBromm@killingly.org</t>
  </si>
  <si>
    <t>SC1707101</t>
  </si>
  <si>
    <t>78.5</t>
  </si>
  <si>
    <t>3141</t>
  </si>
  <si>
    <t>3142</t>
  </si>
  <si>
    <t>17DOH0014SC</t>
  </si>
  <si>
    <t>579 Exeter Road</t>
  </si>
  <si>
    <t>(860) 642-6100</t>
  </si>
  <si>
    <t>The town will use the funding to continue its Housing Rehabilitation Loan Program to help low- and moderate-income homeowners rehabilitate their homes.  A total of ten (14) housing units are expected to be rehabilitated.</t>
  </si>
  <si>
    <t>This project will include roof replacement, heating system upgrades, window replacement, lead paint and asbestos removal, electrical work, chimney replacements and foundations.</t>
  </si>
  <si>
    <t>Finkelstein</t>
  </si>
  <si>
    <t>Ledyard Housing Rehabilitation Program</t>
  </si>
  <si>
    <t>Madison</t>
  </si>
  <si>
    <t>076</t>
  </si>
  <si>
    <t>Tom</t>
  </si>
  <si>
    <t>Banisch</t>
  </si>
  <si>
    <t>Madison Town Hall</t>
  </si>
  <si>
    <t>8 Campus Drive</t>
  </si>
  <si>
    <t>06443</t>
  </si>
  <si>
    <t>Concord Meadows Senior Housing</t>
  </si>
  <si>
    <t>Public Housing Rehabilitation</t>
  </si>
  <si>
    <t>SC1708501</t>
  </si>
  <si>
    <t>Monroe</t>
  </si>
  <si>
    <t>085</t>
  </si>
  <si>
    <t>80.2</t>
  </si>
  <si>
    <t>3145</t>
  </si>
  <si>
    <t>3146</t>
  </si>
  <si>
    <t>17DOH0005SC</t>
  </si>
  <si>
    <t>Monroe Town Hall</t>
  </si>
  <si>
    <t>7 Fan Hill Road</t>
  </si>
  <si>
    <t>06468</t>
  </si>
  <si>
    <t>Monroe Housing Rehabilitation Program</t>
  </si>
  <si>
    <t>06-6002038</t>
  </si>
  <si>
    <t>(203) 452-2821</t>
  </si>
  <si>
    <t>The town will use this funding to continue its Housing Rehabilitation Loan Program to help low- and moderate-income homeowners throughout the town rehabilitate their homes.</t>
  </si>
  <si>
    <t>Upgrades would include roof replacement, heating systems, window and door replacement, lead paint and asbestos removal, electrical and code upgrades, septic system repairs/replacements etc.</t>
  </si>
  <si>
    <t>SC1708701</t>
  </si>
  <si>
    <t>Morris</t>
  </si>
  <si>
    <t>087</t>
  </si>
  <si>
    <t>68.7</t>
  </si>
  <si>
    <t>3143</t>
  </si>
  <si>
    <t>3144</t>
  </si>
  <si>
    <t>17DOH0019SC</t>
  </si>
  <si>
    <t>Weik</t>
  </si>
  <si>
    <t>Morris Town Hall</t>
  </si>
  <si>
    <t>3 East Street</t>
  </si>
  <si>
    <t>06763</t>
  </si>
  <si>
    <t>Morris Housing Rehabilitation Program</t>
  </si>
  <si>
    <t>06-6002040</t>
  </si>
  <si>
    <t>Thomas Weik</t>
  </si>
  <si>
    <t>(860) 567-7430</t>
  </si>
  <si>
    <t>selectmen@townofmorrisct.com</t>
  </si>
  <si>
    <t>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</si>
  <si>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SC1709101</t>
  </si>
  <si>
    <t>New Fairfield</t>
  </si>
  <si>
    <t>091</t>
  </si>
  <si>
    <t>82.2</t>
  </si>
  <si>
    <t>3147</t>
  </si>
  <si>
    <t>3148</t>
  </si>
  <si>
    <t>17DOH0011SC</t>
  </si>
  <si>
    <t>Patricia</t>
  </si>
  <si>
    <t>Del Monaco</t>
  </si>
  <si>
    <t>New Fairfield Town Hall</t>
  </si>
  <si>
    <t>4 Bush Hill Road</t>
  </si>
  <si>
    <t>06812</t>
  </si>
  <si>
    <t>New Fairfield Housing Rehabilitation Program</t>
  </si>
  <si>
    <t>06-6002044</t>
  </si>
  <si>
    <t>(203) 312-5600</t>
  </si>
  <si>
    <t>pdelmonaco@newfairfield.org</t>
  </si>
  <si>
    <t>New Milford</t>
  </si>
  <si>
    <t>096</t>
  </si>
  <si>
    <t>62.10</t>
  </si>
  <si>
    <t>David</t>
  </si>
  <si>
    <t>Gronbach</t>
  </si>
  <si>
    <t>New Milford Town Hall</t>
  </si>
  <si>
    <t>100 Main Street</t>
  </si>
  <si>
    <t>06776</t>
  </si>
  <si>
    <t>Renovation and Improvements at Glen Ayre</t>
  </si>
  <si>
    <t>Glen Ayre</t>
  </si>
  <si>
    <t>Robin Seidman</t>
  </si>
  <si>
    <t>(860) 355-6010</t>
  </si>
  <si>
    <t>rseidman@newmilford.org</t>
  </si>
  <si>
    <t>Newtown</t>
  </si>
  <si>
    <t>097</t>
  </si>
  <si>
    <t>60.6</t>
  </si>
  <si>
    <t>E. Patricia</t>
  </si>
  <si>
    <t>Llodra</t>
  </si>
  <si>
    <t>Newtown Town Hall</t>
  </si>
  <si>
    <t>45 Main Street</t>
  </si>
  <si>
    <t>06470</t>
  </si>
  <si>
    <t>Nunnawauk Meadows Roof Replacement &amp; Energy Improvements</t>
  </si>
  <si>
    <t>Nunnawauck Meadows</t>
  </si>
  <si>
    <t>Christal Preszeler</t>
  </si>
  <si>
    <t>(203) 270-4282</t>
  </si>
  <si>
    <t>christal.preszeler@newtown-CT.gov</t>
  </si>
  <si>
    <t>SC1710101</t>
  </si>
  <si>
    <t>North Haven</t>
  </si>
  <si>
    <t>101</t>
  </si>
  <si>
    <t>67.8</t>
  </si>
  <si>
    <t>3149</t>
  </si>
  <si>
    <t>3150</t>
  </si>
  <si>
    <t>17DOH0006SC</t>
  </si>
  <si>
    <t>Freda</t>
  </si>
  <si>
    <t>North Haven Town Hall</t>
  </si>
  <si>
    <t>18 Church Street</t>
  </si>
  <si>
    <t>06473</t>
  </si>
  <si>
    <t>Parkside Manor Site Improvements</t>
  </si>
  <si>
    <t>Parkside Manor</t>
  </si>
  <si>
    <t>06-6002054</t>
  </si>
  <si>
    <t>Valerie Goodkin</t>
  </si>
  <si>
    <t>(203) 239-5321</t>
  </si>
  <si>
    <t>goodkin.valerie@town.north-haven.ct.us</t>
  </si>
  <si>
    <t>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t>
  </si>
  <si>
    <t>203-239-5321</t>
  </si>
  <si>
    <t>SC1711201</t>
  </si>
  <si>
    <t>Pomfret</t>
  </si>
  <si>
    <t>112</t>
  </si>
  <si>
    <t>70.0</t>
  </si>
  <si>
    <t>3151</t>
  </si>
  <si>
    <t>3152</t>
  </si>
  <si>
    <t>17DOH0012SC</t>
  </si>
  <si>
    <t>Maureen</t>
  </si>
  <si>
    <t>Nicholson</t>
  </si>
  <si>
    <t>Pomfret Town Hall</t>
  </si>
  <si>
    <t>5 Haven Road</t>
  </si>
  <si>
    <t>06259</t>
  </si>
  <si>
    <t>Seely-Brown Village Capital Improvements</t>
  </si>
  <si>
    <t>Six Hundred Eighty Eight Thousand</t>
  </si>
  <si>
    <t>Seely-Brown Village</t>
  </si>
  <si>
    <t>06-6002066</t>
  </si>
  <si>
    <t>Bonnie Ryan</t>
  </si>
  <si>
    <t>(860) 928-0191</t>
  </si>
  <si>
    <t>bonnie.ryan@pomfretct.gov</t>
  </si>
  <si>
    <t>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t>
  </si>
  <si>
    <t>Interior closets doors in all apartments will be replaced with bi-fold doors more appropriate for the again population at Seely-Brown.</t>
  </si>
  <si>
    <t>The Reverend Albert Callahan House &amp; Normand Ray House</t>
  </si>
  <si>
    <t>Norman Ray and Albert Callahan House</t>
  </si>
  <si>
    <t>SC1712801</t>
  </si>
  <si>
    <t>71.2</t>
  </si>
  <si>
    <t>3153</t>
  </si>
  <si>
    <t>3154</t>
  </si>
  <si>
    <t>17DOH0002SC</t>
  </si>
  <si>
    <t>Virginia Connelly Residence Dr. Owen J. Murphy</t>
  </si>
  <si>
    <t>Seven Hundred Fifty Thousand</t>
  </si>
  <si>
    <t>Virginia Connelly and Dr. Owen J. Murphy</t>
  </si>
  <si>
    <t>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t>
  </si>
  <si>
    <t>SC1713101</t>
  </si>
  <si>
    <t>67.7</t>
  </si>
  <si>
    <t>Brumback</t>
  </si>
  <si>
    <t>Southington Town Hall</t>
  </si>
  <si>
    <t>Southington Housing Rehabilitation</t>
  </si>
  <si>
    <t>(860) 276-6200</t>
  </si>
  <si>
    <t>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t>
  </si>
  <si>
    <t>SC1713301</t>
  </si>
  <si>
    <t>70.5</t>
  </si>
  <si>
    <t>3161</t>
  </si>
  <si>
    <t>3162</t>
  </si>
  <si>
    <t>17DOH0001SC</t>
  </si>
  <si>
    <t>Sprague Town Hall</t>
  </si>
  <si>
    <t>1 Main Street, PO BOX 677</t>
  </si>
  <si>
    <t>River Street Reconstruction Phase II</t>
  </si>
  <si>
    <t>Streets and Sidewalks</t>
  </si>
  <si>
    <t>River Street</t>
  </si>
  <si>
    <t>firstselectman@ctsprague.org</t>
  </si>
  <si>
    <t>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t>
  </si>
  <si>
    <t>New concrete sidewalks and curbing will be installed to provide a pedestrian connection between residences and nearby stores and public facilities.</t>
  </si>
  <si>
    <t>860-822-3000*202</t>
  </si>
  <si>
    <t>SC1713401</t>
  </si>
  <si>
    <t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t>
  </si>
  <si>
    <t>57.10</t>
  </si>
  <si>
    <t>Torrington Housing Rehabilitation</t>
  </si>
  <si>
    <t>Timothy E. Waldron</t>
  </si>
  <si>
    <t>(860) 489-2228</t>
  </si>
  <si>
    <t>55.7</t>
  </si>
  <si>
    <t>Trumbull Town Hall</t>
  </si>
  <si>
    <t>Stern Village Phase II Energy Improvements</t>
  </si>
  <si>
    <t>Stern Village</t>
  </si>
  <si>
    <t>Rina Bakalar</t>
  </si>
  <si>
    <t>(203) 452-5043</t>
  </si>
  <si>
    <t>rbakalar@trumbull-ct.gov</t>
  </si>
  <si>
    <t>SC1714701</t>
  </si>
  <si>
    <t>75.7</t>
  </si>
  <si>
    <t>3157</t>
  </si>
  <si>
    <t>3158</t>
  </si>
  <si>
    <t>17DOH0004SC</t>
  </si>
  <si>
    <t>GreenWood Manor Public Housing Modernization</t>
  </si>
  <si>
    <t>Seven Hundred  Thousand</t>
  </si>
  <si>
    <t>Greenwood Manor</t>
  </si>
  <si>
    <t>The town in conjunction with the Voluntown Housing Authority will continue modernization of this complex.  Work will include the expansion of 12 studio units to 1 bedroom units, kitchens renovation and associated plumbing and electrical updates.</t>
  </si>
  <si>
    <t>Roof replacement systems and ADA compliance updates to the community building.</t>
  </si>
  <si>
    <t>SC1714801</t>
  </si>
  <si>
    <t>70.2</t>
  </si>
  <si>
    <t>McGuire Court Housing Complex ADA, Energy &amp; Gen Imp</t>
  </si>
  <si>
    <t>Susan Schott</t>
  </si>
  <si>
    <t>The Town will use the funding to renovate McGuire Court, a 50-unit senior housing rental project.  Renovations will focus primarily on upgrading the community room and unit bathrooms.</t>
  </si>
  <si>
    <t>SC1715901</t>
  </si>
  <si>
    <t>81.8</t>
  </si>
  <si>
    <t>3163</t>
  </si>
  <si>
    <t>3164</t>
  </si>
  <si>
    <t>17DOH0009SC</t>
  </si>
  <si>
    <t>Interim Town Manager</t>
  </si>
  <si>
    <t>James Devlin Senior Housing</t>
  </si>
  <si>
    <t>Six Hundred Twenty-Five Thousand</t>
  </si>
  <si>
    <t>James Devlin</t>
  </si>
  <si>
    <t>The Town will use the funding to renovate James Devlin Senior Housing Complex, a 50-unit senior housing rental project.  Renovations will focus primarily on repaving the parking lots and sidewalks and replacing the baseboard heaters, thermostats, and interior and exterior doors.</t>
  </si>
  <si>
    <t>Willington</t>
  </si>
  <si>
    <t>160</t>
  </si>
  <si>
    <t>Christina</t>
  </si>
  <si>
    <t>Mailhos</t>
  </si>
  <si>
    <t>Willington Town Hall</t>
  </si>
  <si>
    <t>40 Old Farms Road</t>
  </si>
  <si>
    <t>06279</t>
  </si>
  <si>
    <t>Willington Housing Rebalilatation Program</t>
  </si>
  <si>
    <t>Housing Rehabilitaation Program</t>
  </si>
  <si>
    <t>48.9</t>
  </si>
  <si>
    <t>Lee</t>
  </si>
  <si>
    <t>Plainville Municipal Center</t>
  </si>
  <si>
    <t>Woodmoor Village ADA Renovation</t>
  </si>
  <si>
    <t>Woodmoor Village</t>
  </si>
  <si>
    <t>Lisa Metayer</t>
  </si>
  <si>
    <t>(860) 793-0221</t>
  </si>
  <si>
    <t>metayer@plainville-ct.gov</t>
  </si>
  <si>
    <t>SC1207901</t>
  </si>
  <si>
    <t>Marlborough</t>
  </si>
  <si>
    <t>079</t>
  </si>
  <si>
    <t>Amy J.</t>
  </si>
  <si>
    <t>Traversa</t>
  </si>
  <si>
    <t>Marlborough Town Hall</t>
  </si>
  <si>
    <t>26 North Main Street, P.O. Box 29</t>
  </si>
  <si>
    <t>06447</t>
  </si>
  <si>
    <t>Marlborough Housing Rehabilitation Program</t>
  </si>
  <si>
    <t>(860) 295-6204</t>
  </si>
  <si>
    <t>Peter Hughes</t>
  </si>
  <si>
    <t>planner@marlboroughct.net</t>
  </si>
  <si>
    <t>peter@lwagnerassociates.com</t>
  </si>
  <si>
    <t>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t>
  </si>
  <si>
    <t>SC1703202</t>
  </si>
  <si>
    <t>Multijurisdictional Crumbling Foundations Testing Program</t>
  </si>
  <si>
    <t>Public Service</t>
  </si>
  <si>
    <t>Two Hundred, Fifty Thousand</t>
  </si>
  <si>
    <t>Multijurisdictional</t>
  </si>
  <si>
    <t>The Town will use the funding to test crumbling foundations throughout the towns of Coventry, Ashford, Bolton, Columbia, Tolland, Union, and Willington.  The program will offer eligible households a grant not to exceed $5,000 for up to four core samples.</t>
  </si>
  <si>
    <t>SC1906001</t>
  </si>
  <si>
    <t>Guilford</t>
  </si>
  <si>
    <t>Kelly Fitzgerald</t>
  </si>
  <si>
    <t>060</t>
  </si>
  <si>
    <t>3238</t>
  </si>
  <si>
    <t>3239</t>
  </si>
  <si>
    <t>Matthew T.</t>
  </si>
  <si>
    <t>Hoey III</t>
  </si>
  <si>
    <t>Town Hall</t>
  </si>
  <si>
    <t>31 Park Street</t>
  </si>
  <si>
    <t>06513</t>
  </si>
  <si>
    <t>Greater New Haven CAN Shelter Diversion</t>
  </si>
  <si>
    <t>(860) 270-8181</t>
  </si>
  <si>
    <t>Three Hundred Fifty Thousand</t>
  </si>
  <si>
    <t>06-6002012</t>
  </si>
  <si>
    <t>(203) 772-2010</t>
  </si>
  <si>
    <t>hoeym@ci.guilford.ct.us</t>
  </si>
  <si>
    <t>Kelly.Fitzgerald	kfitzgerald@uwgnh.org</t>
  </si>
  <si>
    <t>United Way of Greater New Haven</t>
  </si>
  <si>
    <t>To use CDBG grant for hiring two full- time and two part-time Divrsion Specialist and one Youthe Diversion Specialist.</t>
  </si>
  <si>
    <t>Exempt/CENST Form submitted</t>
  </si>
  <si>
    <t>SC1902601</t>
  </si>
  <si>
    <t>Chester</t>
  </si>
  <si>
    <t>Dale Kroop</t>
  </si>
  <si>
    <t>026</t>
  </si>
  <si>
    <t>First Selectwoman</t>
  </si>
  <si>
    <t>203 Middlesex Avenue</t>
  </si>
  <si>
    <t>06412</t>
  </si>
  <si>
    <t>Cherry Hill Apartments</t>
  </si>
  <si>
    <t>62-3099090</t>
  </si>
  <si>
    <t>(203) 668-7084</t>
  </si>
  <si>
    <t>firstselectman@chesterct.org</t>
  </si>
  <si>
    <t>dale.kroop@comcast.net</t>
  </si>
  <si>
    <t>The proposed project is for energy and sagety related improvements for the LMI residents of the 23 units.  The activities include:_x000D_
- Replace exterior doors and windows, new heat pumps and siding, ADA improvements, minor painting, repaving of parking and sidewalk areas.</t>
  </si>
  <si>
    <t>23</t>
  </si>
  <si>
    <t>25</t>
  </si>
  <si>
    <t>due 6/26/19</t>
  </si>
  <si>
    <t>SC1903201</t>
  </si>
  <si>
    <t>One Million Five Hundred Thousand</t>
  </si>
  <si>
    <t>02-1812276</t>
  </si>
  <si>
    <t>(860) 456-0782</t>
  </si>
  <si>
    <t>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t>
  </si>
  <si>
    <t>due 4/17/19 Not funded!</t>
  </si>
  <si>
    <t>SC1903701</t>
  </si>
  <si>
    <t>3259</t>
  </si>
  <si>
    <t>3260</t>
  </si>
  <si>
    <t>20DOH00008SC</t>
  </si>
  <si>
    <t>Dziekan</t>
  </si>
  <si>
    <t>Cicia Manor</t>
  </si>
  <si>
    <t>One Million</t>
  </si>
  <si>
    <t>Peter Testa/Patty Finn</t>
  </si>
  <si>
    <t>(203) 518-2054</t>
  </si>
  <si>
    <t>pfinn@derbyct.gov</t>
  </si>
  <si>
    <t>rdziekan@derbyct.gov</t>
  </si>
  <si>
    <t>The proposed scope of work at CiCia Manor is to create three new ADA-compliant residential units and make ADA upgrades to the Community Building. The kitchen area will be renovated, the existing bathrooms will be redesigned to address access, floor space, turning radius, approach zones and clearances. The electric usage, and the generator installation will allow the Community Building to be used as a place to refuge in the event of power outages. 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t>
  </si>
  <si>
    <t>peter@aesgrpllc.com</t>
  </si>
  <si>
    <t>40</t>
  </si>
  <si>
    <t>due 11/23/19</t>
  </si>
  <si>
    <t>SC1904201</t>
  </si>
  <si>
    <t>Jennifer Svelnys</t>
  </si>
  <si>
    <t>Bellwood Court</t>
  </si>
  <si>
    <t>One Million Two Hundred Thirty One Thousand Two Hundred Forty Seven</t>
  </si>
  <si>
    <t>06-6001987</t>
  </si>
  <si>
    <t>Jenifer Svelnys</t>
  </si>
  <si>
    <t>(203) 345-9021</t>
  </si>
  <si>
    <t>jen@hdtllc.com</t>
  </si>
  <si>
    <t>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t>
  </si>
  <si>
    <t>Not going to be funded.</t>
  </si>
  <si>
    <t>SC1904701</t>
  </si>
  <si>
    <t>20DOH00014SC</t>
  </si>
  <si>
    <t>Jason E.</t>
  </si>
  <si>
    <t>Bowsza</t>
  </si>
  <si>
    <t>Park Hill</t>
  </si>
  <si>
    <t>Six Hundred Fifty Thousand</t>
  </si>
  <si>
    <t>06-0868697</t>
  </si>
  <si>
    <t>mlabelle@eastwindsorct.gov</t>
  </si>
  <si>
    <t>due 4/30/19</t>
  </si>
  <si>
    <t>SC1307201</t>
  </si>
  <si>
    <t>SC1302201</t>
  </si>
  <si>
    <t>Canterbury</t>
  </si>
  <si>
    <t>022</t>
  </si>
  <si>
    <t>Canterbury Housing Rehabilitation Program</t>
  </si>
  <si>
    <t>SC1305901</t>
  </si>
  <si>
    <t>Groton Housing Rehabilitation Program</t>
  </si>
  <si>
    <t>SC1306301</t>
  </si>
  <si>
    <t>SC1306901</t>
  </si>
  <si>
    <t>SC1904901</t>
  </si>
  <si>
    <t>Bromson</t>
  </si>
  <si>
    <t>Laurel Park</t>
  </si>
  <si>
    <t>One Hundred Seventy-Five Thousand</t>
  </si>
  <si>
    <t>Nelson Tereso</t>
  </si>
  <si>
    <t>ntereso@enfield.gov</t>
  </si>
  <si>
    <t>cbromson@enfield.gov</t>
  </si>
  <si>
    <t>due 3/6/20</t>
  </si>
  <si>
    <t>SC1905201</t>
  </si>
  <si>
    <t>Farmington</t>
  </si>
  <si>
    <t>Thomas Foley</t>
  </si>
  <si>
    <t>052</t>
  </si>
  <si>
    <t>Kathleen</t>
  </si>
  <si>
    <t>Blonski</t>
  </si>
  <si>
    <t>1 Montieth Drive</t>
  </si>
  <si>
    <t>06032</t>
  </si>
  <si>
    <t>New Horizons Village</t>
  </si>
  <si>
    <t>Nine Hundred Thousand</t>
  </si>
  <si>
    <t>Unionville</t>
  </si>
  <si>
    <t>06-6001999</t>
  </si>
  <si>
    <t>Nancy Parent</t>
  </si>
  <si>
    <t>(860) 675-2390</t>
  </si>
  <si>
    <t>parentn@farmington-ct.org</t>
  </si>
  <si>
    <t>t.foley@signalrockconsulting.com</t>
  </si>
  <si>
    <t>due 11/3/19</t>
  </si>
  <si>
    <t>SC1905901</t>
  </si>
  <si>
    <t>06320</t>
  </si>
  <si>
    <t>Noank</t>
  </si>
  <si>
    <t>jburt@groton-ct.gov</t>
  </si>
  <si>
    <t>Proposed improvements will include: - ADA Access improvements;- Elevator replacement and upgrades;- Fire system pump;_x000D_
- Hot water system upgrades;- New back-up generator;_x000D_
- Interior upgrades of flooring;_x000D_
- Common area upgrades;_x000D_
- Unit upgrades;_x000D_
- Roadways and parking areas will receive improvements based on the ADA compliance.</t>
  </si>
  <si>
    <t>due 11/20/19</t>
  </si>
  <si>
    <t>SC1906701</t>
  </si>
  <si>
    <t>Donna Lanza</t>
  </si>
  <si>
    <t>dlanza@hebronct.com</t>
  </si>
  <si>
    <t>The Town of Hebron and the Stonecroft Village (Hebron Housing Authority), has joined efforts once  again to continue the much needed renovations and upgrades at this site.  Stonecroft Village is an elderly and disabled affordable housing development located in Hebron, CT comprised of six one-story buildings containing 25 one-bedroom units.  The renovations and upgrades include following: replacement of exterior door, repairs to exterior sidewalks, improve the drainage of the domestic water line, replacement of water heaters, renovations and upgrades to 5 units with ADA Accessible kitchens (cabinets and new appliances) &amp; bathrooms, site lighting throughout the campus, including the tool shed, upgrade/replacement of the emergency alarm system and the installation of a security system with cameras also throughout the campus.</t>
  </si>
  <si>
    <t>412-680-8745 (David Clarke)</t>
  </si>
  <si>
    <t>due 11/22/19</t>
  </si>
  <si>
    <t>SC1906901</t>
  </si>
  <si>
    <t>Mary</t>
  </si>
  <si>
    <t>Birchwood Terrace</t>
  </si>
  <si>
    <t>06-7795394</t>
  </si>
  <si>
    <t>mbromm@killinglyct.gov</t>
  </si>
  <si>
    <t>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t>
  </si>
  <si>
    <t>SC1907601</t>
  </si>
  <si>
    <t>Kent Lewis Jr</t>
  </si>
  <si>
    <t>Peggy</t>
  </si>
  <si>
    <t>Lyons</t>
  </si>
  <si>
    <t>Concord Meadows</t>
  </si>
  <si>
    <t>One Million Four Hundred Seventy-Nine Thousand and Twenty-One</t>
  </si>
  <si>
    <t>06-6002028</t>
  </si>
  <si>
    <t>Lauren Rhines</t>
  </si>
  <si>
    <t>(203) 245-5602</t>
  </si>
  <si>
    <t>kent@hdtllc.com</t>
  </si>
  <si>
    <t>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t>
  </si>
  <si>
    <t>due 6/6/19</t>
  </si>
  <si>
    <t>SC1907801</t>
  </si>
  <si>
    <t>Mansfield</t>
  </si>
  <si>
    <t>078</t>
  </si>
  <si>
    <t>Derrik</t>
  </si>
  <si>
    <t xml:space="preserve"> Kennedy</t>
  </si>
  <si>
    <t>4 South Eagleville Road</t>
  </si>
  <si>
    <t>Ct</t>
  </si>
  <si>
    <t>06268</t>
  </si>
  <si>
    <t>Mansfield Housing Rehab</t>
  </si>
  <si>
    <t>06-6002032</t>
  </si>
  <si>
    <t>Linda Painter</t>
  </si>
  <si>
    <t>(860) 429-3330</t>
  </si>
  <si>
    <t>painterlm@mansfieldct.org</t>
  </si>
  <si>
    <t>Town of Killingly</t>
  </si>
  <si>
    <t>SC1908801</t>
  </si>
  <si>
    <t>Hess III</t>
  </si>
  <si>
    <t>Naugatuck Housing Rehab</t>
  </si>
  <si>
    <t>Bass</t>
  </si>
  <si>
    <t>10 Main Street</t>
  </si>
  <si>
    <t>New Milford Housing Rehab</t>
  </si>
  <si>
    <t>06-6002046</t>
  </si>
  <si>
    <t>Tammy Reardon</t>
  </si>
  <si>
    <t>treardon@newmilford.org</t>
  </si>
  <si>
    <t>SC1911001</t>
  </si>
  <si>
    <t>3244</t>
  </si>
  <si>
    <t>3245</t>
  </si>
  <si>
    <t>Woodmoor Manor and Centerview Village ADA Improvements</t>
  </si>
  <si>
    <t>The Town in conjunction with the Plainville Housing Authority will begin the modernization of these housing complexes for seniors by replacing existing bathtubs in all 80 units with "walk-in" showers and making ADA improvements to 5 kitchens.</t>
  </si>
  <si>
    <t>80</t>
  </si>
  <si>
    <t>due 8/18/19</t>
  </si>
  <si>
    <t>SC1911601</t>
  </si>
  <si>
    <t>Putnam</t>
  </si>
  <si>
    <t>116</t>
  </si>
  <si>
    <t>Seney, Jr.</t>
  </si>
  <si>
    <t>126 Church Street</t>
  </si>
  <si>
    <t>06260</t>
  </si>
  <si>
    <t>Putnam Housing Rehab</t>
  </si>
  <si>
    <t>06-6002071</t>
  </si>
  <si>
    <t>Delpha Very</t>
  </si>
  <si>
    <t>(860) 963-6834</t>
  </si>
  <si>
    <t>delpha.very@putnamct.us</t>
  </si>
  <si>
    <t>SC1913101</t>
  </si>
  <si>
    <t>Mark</t>
  </si>
  <si>
    <t>Sciota</t>
  </si>
  <si>
    <t>Zdunzyck Terrace Phase II</t>
  </si>
  <si>
    <t>Mark Sciota</t>
  </si>
  <si>
    <t>sciotam@southington.org</t>
  </si>
  <si>
    <t>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t>
  </si>
  <si>
    <t>SC1914401</t>
  </si>
  <si>
    <t>20DOH00009SC</t>
  </si>
  <si>
    <t>Vicki</t>
  </si>
  <si>
    <t>Tesoro</t>
  </si>
  <si>
    <t>06611</t>
  </si>
  <si>
    <t>Henry Stern Center</t>
  </si>
  <si>
    <t>One Million Seventy Two Thousand Two Hundred Thirty Four</t>
  </si>
  <si>
    <t>Housing Development Team</t>
  </si>
  <si>
    <t>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t>
  </si>
  <si>
    <t>vtesoro@trumbull-ct.gov</t>
  </si>
  <si>
    <t>due 5/1/19</t>
  </si>
  <si>
    <t>SC1815801</t>
  </si>
  <si>
    <t>Westport</t>
  </si>
  <si>
    <t>158</t>
  </si>
  <si>
    <t>3218</t>
  </si>
  <si>
    <t>3219</t>
  </si>
  <si>
    <t>James S.</t>
  </si>
  <si>
    <t>Marpe</t>
  </si>
  <si>
    <t>Westport Town Hall</t>
  </si>
  <si>
    <t>110 Myrtle Avenue</t>
  </si>
  <si>
    <t>06880</t>
  </si>
  <si>
    <t>Diversion Specialists and Short-Term Crisis Housing for Young Adults</t>
  </si>
  <si>
    <t>Ploynapas Thantaha</t>
  </si>
  <si>
    <t>06-6002128</t>
  </si>
  <si>
    <t>Elaine Daignault</t>
  </si>
  <si>
    <t>(203) 341-1050</t>
  </si>
  <si>
    <t>elained@westportct.gov</t>
  </si>
  <si>
    <t>kathy@shworks.org</t>
  </si>
  <si>
    <t>Kathy Hunter</t>
  </si>
  <si>
    <t>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t>
  </si>
  <si>
    <t>Statement of Exemption</t>
  </si>
  <si>
    <t>2/27/18</t>
  </si>
  <si>
    <t>SC1804901</t>
  </si>
  <si>
    <t>3209</t>
  </si>
  <si>
    <t>3211</t>
  </si>
  <si>
    <t>19DOH00011SC</t>
  </si>
  <si>
    <t>Christopher W.</t>
  </si>
  <si>
    <t>A Way Home Project</t>
  </si>
  <si>
    <t>Three Hundred Ten Thousand Three Hundred Twelve dollars and Fifty-six cents</t>
  </si>
  <si>
    <t>Shelter Diversion Program</t>
  </si>
  <si>
    <t>Damian Humphrey</t>
  </si>
  <si>
    <t>(860) 763-7439</t>
  </si>
  <si>
    <t>dhumphrey@enfield.org</t>
  </si>
  <si>
    <t>To provide a grant-in-aid to the Town of Enfield’s Department of Social Services to provide Mobile Homeless Shelter Diversion services to families and individuals who are in danger of becoming homeless or are currently homeless in 8 towns connected through the I-91 Corridor</t>
  </si>
  <si>
    <t>7/25/18</t>
  </si>
  <si>
    <t>SC1813701</t>
  </si>
  <si>
    <t>Julie Savin</t>
  </si>
  <si>
    <t>3217</t>
  </si>
  <si>
    <t>3220</t>
  </si>
  <si>
    <t>19DOH0010SC</t>
  </si>
  <si>
    <t>Robert R.</t>
  </si>
  <si>
    <t>Three Hundred Nineteen Thousand Four Hundred and Sixty-six</t>
  </si>
  <si>
    <t>Leanne Theordore</t>
  </si>
  <si>
    <t>(860) 535-5015</t>
  </si>
  <si>
    <t>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t>
  </si>
  <si>
    <t>5/21/18</t>
  </si>
  <si>
    <t>SC1314101</t>
  </si>
  <si>
    <t>Gladys Green/Pineview Court Senior Housing Renovations Phase II</t>
  </si>
  <si>
    <t>SC1315201</t>
  </si>
  <si>
    <t>Waterford</t>
  </si>
  <si>
    <t xml:space="preserve"> Lisa Low</t>
  </si>
  <si>
    <t>152</t>
  </si>
  <si>
    <t>Waterford Town Hall</t>
  </si>
  <si>
    <t>15 Rope Ferry Road</t>
  </si>
  <si>
    <t>06385</t>
  </si>
  <si>
    <t>Waterford Housing Rehabilitation Program</t>
  </si>
  <si>
    <t>Four hundred thousand</t>
  </si>
  <si>
    <t>Daniel Steward</t>
  </si>
  <si>
    <t>(860) 444-5834</t>
  </si>
  <si>
    <t>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t>
  </si>
  <si>
    <t>SC1112601</t>
  </si>
  <si>
    <t>Shelton Town Hall</t>
  </si>
  <si>
    <t>Shelton Housing Rehabilitation Program</t>
  </si>
  <si>
    <t>Mark A. Lauretti</t>
  </si>
  <si>
    <t>Farifield</t>
  </si>
  <si>
    <t>SC1207801</t>
  </si>
  <si>
    <t>John LaTour</t>
  </si>
  <si>
    <t>Carrington</t>
  </si>
  <si>
    <t>Mansfield Town Hall</t>
  </si>
  <si>
    <t>Mansfield Housing Rehabilitation Program</t>
  </si>
  <si>
    <t>townmngr@mansfieldct.org</t>
  </si>
  <si>
    <t>Jillene B. Woodmansee &lt;WoodmanseeJB@mansfieldct.org&gt;</t>
  </si>
  <si>
    <t>860-429-3330</t>
  </si>
  <si>
    <t>SC1205801</t>
  </si>
  <si>
    <t>Sean</t>
  </si>
  <si>
    <t>Danielson</t>
  </si>
  <si>
    <t>SC1813901</t>
  </si>
  <si>
    <t>37.3</t>
  </si>
  <si>
    <t>3240</t>
  </si>
  <si>
    <t>3241</t>
  </si>
  <si>
    <t>20DOH00003SC</t>
  </si>
  <si>
    <t>Melissa M.</t>
  </si>
  <si>
    <t>Mack</t>
  </si>
  <si>
    <t>Suffield Town Hall</t>
  </si>
  <si>
    <t>Maple Court/Laurel Court/Broder Place (Suffield Housing Authority)</t>
  </si>
  <si>
    <t>Maple Court/Laurel Court/Broder Place</t>
  </si>
  <si>
    <t>Bill Hawkins</t>
  </si>
  <si>
    <t>(860) 668-3848</t>
  </si>
  <si>
    <t>bhawkins@suffieldct.gov</t>
  </si>
  <si>
    <t>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t>
  </si>
  <si>
    <t>3/15/18</t>
  </si>
  <si>
    <t>SC1815901</t>
  </si>
  <si>
    <t>3224</t>
  </si>
  <si>
    <t>3225</t>
  </si>
  <si>
    <t>19DOH00018SC</t>
  </si>
  <si>
    <t>Harvey Fuller Senior Housing and Highvue Terrace Apts.  Improvements</t>
  </si>
  <si>
    <t>Seven Hundred  Seventy-Eight Thousand, Two Hundred Ten</t>
  </si>
  <si>
    <t>Harvey Fuller &amp; Highvue Terrace</t>
  </si>
  <si>
    <t>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t>
  </si>
  <si>
    <t>due 4/13/18</t>
  </si>
  <si>
    <t>SC1816301</t>
  </si>
  <si>
    <t>80.5</t>
  </si>
  <si>
    <t>3226</t>
  </si>
  <si>
    <t>3227</t>
  </si>
  <si>
    <t>19DOH00016SC</t>
  </si>
  <si>
    <t>James</t>
  </si>
  <si>
    <t>Rivers</t>
  </si>
  <si>
    <t>Nathan Hale Terrace Heating Replacement</t>
  </si>
  <si>
    <t>Nathan Hale Terrace</t>
  </si>
  <si>
    <t>James Rivers</t>
  </si>
  <si>
    <t>(860) 465-3004</t>
  </si>
  <si>
    <t>townmanager@windhamct.com</t>
  </si>
  <si>
    <t>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t>
  </si>
  <si>
    <t>due 4/12/18</t>
  </si>
  <si>
    <t>SC1813401</t>
  </si>
  <si>
    <t>64.8</t>
  </si>
  <si>
    <t>20DOH00012SC</t>
  </si>
  <si>
    <t>Mitta</t>
  </si>
  <si>
    <t>Four Hundred, Forty-Two Thousand</t>
  </si>
  <si>
    <t>due 4/28/18</t>
  </si>
  <si>
    <t>SC1802501</t>
  </si>
  <si>
    <t>59.6</t>
  </si>
  <si>
    <t>3192</t>
  </si>
  <si>
    <t>3193</t>
  </si>
  <si>
    <t>19DOH00008SC</t>
  </si>
  <si>
    <t>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t>
  </si>
  <si>
    <t>due 4/29/18</t>
  </si>
  <si>
    <t>SC1805201</t>
  </si>
  <si>
    <t>3236</t>
  </si>
  <si>
    <t>3237</t>
  </si>
  <si>
    <t>20DOH00013SC</t>
  </si>
  <si>
    <t>Eagen-Bolonski</t>
  </si>
  <si>
    <t>Farmington Town Hall</t>
  </si>
  <si>
    <t>1 Monteith Drive</t>
  </si>
  <si>
    <t>New Horizons Village Modernization</t>
  </si>
  <si>
    <t>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t>
  </si>
  <si>
    <t>SC1806001</t>
  </si>
  <si>
    <t>73.7</t>
  </si>
  <si>
    <t>3197</t>
  </si>
  <si>
    <t>3198</t>
  </si>
  <si>
    <t>19DOH0005SC</t>
  </si>
  <si>
    <t>Hoey, III</t>
  </si>
  <si>
    <t>Guilford Town Hall</t>
  </si>
  <si>
    <t>06437</t>
  </si>
  <si>
    <t>Guilford Housing Rehabilitation Program</t>
  </si>
  <si>
    <t>Matthew Hoey</t>
  </si>
  <si>
    <t>(203) 453-8015</t>
  </si>
  <si>
    <t>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t>
  </si>
  <si>
    <t>SC1812601</t>
  </si>
  <si>
    <t>3257</t>
  </si>
  <si>
    <t>3258</t>
  </si>
  <si>
    <t>19DOH00002SC</t>
  </si>
  <si>
    <t>Sinsabaugh Heights Public Housing Modernization</t>
  </si>
  <si>
    <t>Sinsabaugh Heights</t>
  </si>
  <si>
    <t>Charlene DeFilippo</t>
  </si>
  <si>
    <t>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t>
  </si>
  <si>
    <t>SC1813101</t>
  </si>
  <si>
    <t>68.0</t>
  </si>
  <si>
    <t>3228</t>
  </si>
  <si>
    <t>3229</t>
  </si>
  <si>
    <t>19DOH00017SC</t>
  </si>
  <si>
    <t>Zdunzyck Terrace Public Housing Modernization</t>
  </si>
  <si>
    <t>Zdunzyck Terrace</t>
  </si>
  <si>
    <t>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t>
  </si>
  <si>
    <t>SC1813201</t>
  </si>
  <si>
    <t>South Windsor</t>
  </si>
  <si>
    <t>132</t>
  </si>
  <si>
    <t>75.8</t>
  </si>
  <si>
    <t>3242</t>
  </si>
  <si>
    <t>3243</t>
  </si>
  <si>
    <t>20DOH00006SC</t>
  </si>
  <si>
    <t>Matthew</t>
  </si>
  <si>
    <t>South Winsdor Town Hall</t>
  </si>
  <si>
    <t>1540 Sullivan Avenue</t>
  </si>
  <si>
    <t>South Winsdor</t>
  </si>
  <si>
    <t>06074</t>
  </si>
  <si>
    <t>Wapping Mews Elderly Housing  Public Housing Modernization</t>
  </si>
  <si>
    <t>Wapping Mews Elderly Housing</t>
  </si>
  <si>
    <t>06-6002088</t>
  </si>
  <si>
    <t>(860) 644-2511</t>
  </si>
  <si>
    <t>The Town will use the funding to renovate Wapping Mews Housing Complex, a 30-unit senior housing rental project.  Renovations will focus primarily on ADA upgrades to the community room kitchen and bathroom and upgrades to the kitchens, bathrooms, flooring, and doors of each unit.</t>
  </si>
  <si>
    <t>old contract #19DOH006SC</t>
  </si>
  <si>
    <t>SC1807601</t>
  </si>
  <si>
    <t>65.4</t>
  </si>
  <si>
    <t>3199</t>
  </si>
  <si>
    <t>3201</t>
  </si>
  <si>
    <t>19DOH0004SC</t>
  </si>
  <si>
    <t>Concord Meadows (Madison Interfaith Residential Community)</t>
  </si>
  <si>
    <t>rhines@madisonct.org</t>
  </si>
  <si>
    <t>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t>
  </si>
  <si>
    <t>due 4/19/18</t>
  </si>
  <si>
    <t>SC1814701</t>
  </si>
  <si>
    <t>74.9</t>
  </si>
  <si>
    <t>3246</t>
  </si>
  <si>
    <t>3247</t>
  </si>
  <si>
    <t>19DOH0007SC</t>
  </si>
  <si>
    <t>Greenwood Manor Phase III</t>
  </si>
  <si>
    <t>(860) 376-5880</t>
  </si>
  <si>
    <t>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t>
  </si>
  <si>
    <t>SC1813301</t>
  </si>
  <si>
    <t>33.0</t>
  </si>
  <si>
    <t>3230</t>
  </si>
  <si>
    <t>3231</t>
  </si>
  <si>
    <t>1 Main Street, PO Box 677</t>
  </si>
  <si>
    <t>Baltic</t>
  </si>
  <si>
    <t>Sprague Housing Rehabilitation Program</t>
  </si>
  <si>
    <t>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t>
  </si>
  <si>
    <t>(860) 885-8639 Andy's cell</t>
  </si>
  <si>
    <t>due 6/24/2018</t>
  </si>
  <si>
    <t>SC1806901</t>
  </si>
  <si>
    <t>53.1</t>
  </si>
  <si>
    <t>Rehabilitation of Domestic Violence Shelter</t>
  </si>
  <si>
    <t>Eight Hundred  and Ten Thousand</t>
  </si>
  <si>
    <t>Domestic Violence Shelter in Killingly</t>
  </si>
  <si>
    <t>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t>
  </si>
  <si>
    <t>due 4/26/18</t>
  </si>
  <si>
    <t>SC1814401</t>
  </si>
  <si>
    <t>74.8</t>
  </si>
  <si>
    <t>3222</t>
  </si>
  <si>
    <t>3223</t>
  </si>
  <si>
    <t>19DOH00015SC</t>
  </si>
  <si>
    <t>Vicki A.</t>
  </si>
  <si>
    <t>The Town will use the funding to renovate Stern Village, a 222-unit senior housing rental project.  Renovations will focus primarily on replacing the windows with energy efficient ones.</t>
  </si>
  <si>
    <t>SC1814301</t>
  </si>
  <si>
    <t>53.6</t>
  </si>
  <si>
    <t>3195</t>
  </si>
  <si>
    <t>3196</t>
  </si>
  <si>
    <t>19DOH00009SC</t>
  </si>
  <si>
    <t>maurette_wall@torringtonct.gov</t>
  </si>
  <si>
    <t>SC1715801</t>
  </si>
  <si>
    <t>3182</t>
  </si>
  <si>
    <t>3183</t>
  </si>
  <si>
    <t>19DOH00001SC</t>
  </si>
  <si>
    <t>Homeless Shelter Diversion Program</t>
  </si>
  <si>
    <t>Three Hundred Sixty-Three Thousand, Seven Hundred Ninety-One</t>
  </si>
  <si>
    <t>Supportive Housing Works</t>
  </si>
  <si>
    <t>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t>
  </si>
  <si>
    <t>SC1106901</t>
  </si>
  <si>
    <t>Paul</t>
  </si>
  <si>
    <t>Hopkins</t>
  </si>
  <si>
    <t>SC1814601</t>
  </si>
  <si>
    <t>Vernon</t>
  </si>
  <si>
    <t>146</t>
  </si>
  <si>
    <t>3215</t>
  </si>
  <si>
    <t>3216</t>
  </si>
  <si>
    <t>19DOH00014SC</t>
  </si>
  <si>
    <t>Daniel</t>
  </si>
  <si>
    <t>Champagne</t>
  </si>
  <si>
    <t>Vernon Town Hall</t>
  </si>
  <si>
    <t>14 Park Place</t>
  </si>
  <si>
    <t>06066</t>
  </si>
  <si>
    <t>Regional Crumbling Foundations Testing Program</t>
  </si>
  <si>
    <t>Four Hundred Eighty Thousand</t>
  </si>
  <si>
    <t>06-6002112</t>
  </si>
  <si>
    <t>Michael Purcaro</t>
  </si>
  <si>
    <t>(860) 870-3665</t>
  </si>
  <si>
    <t>mpurcaro@vernon-ct.gov</t>
  </si>
  <si>
    <t>A&amp;E Services Group</t>
  </si>
  <si>
    <t>The Town will use the funding to test crumbling foundations throughout the towns of Vernon, Ellington, and Stafford.  The program will offer eligible households a grant not to exceed $5,000 for up to four core samples.</t>
  </si>
  <si>
    <t>8/31/18</t>
  </si>
  <si>
    <t>SC1914301</t>
  </si>
  <si>
    <t>Torrinton Towers</t>
  </si>
  <si>
    <t>Maurette Wall</t>
  </si>
  <si>
    <t>maurette_wall@torringtonct.org</t>
  </si>
  <si>
    <t>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t>
  </si>
  <si>
    <t>SC1914801</t>
  </si>
  <si>
    <t>20DOH00010SC</t>
  </si>
  <si>
    <t>William</t>
  </si>
  <si>
    <t>Dickinson</t>
  </si>
  <si>
    <t>John Savage Commons</t>
  </si>
  <si>
    <t>One Million Three Hundred Forty Eight Thousand Seven Hundred Twenty</t>
  </si>
  <si>
    <t>(860) 294-2060</t>
  </si>
  <si>
    <t>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t>
  </si>
  <si>
    <t>due 4/17/19</t>
  </si>
  <si>
    <t>SC1915901</t>
  </si>
  <si>
    <t>Gary</t>
  </si>
  <si>
    <t>Evans</t>
  </si>
  <si>
    <t>505 Silas Deane Hwy</t>
  </si>
  <si>
    <t>Harvey Fuller Senior Housing</t>
  </si>
  <si>
    <t>Gary Evans</t>
  </si>
  <si>
    <t>gary.evans@wethersfieldct.gov</t>
  </si>
  <si>
    <t>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t>
  </si>
  <si>
    <t>due 4/28/19 Not funded!</t>
  </si>
  <si>
    <t>SC1916301</t>
  </si>
  <si>
    <t>20DOH00011SC</t>
  </si>
  <si>
    <t>Mary DeMarco</t>
  </si>
  <si>
    <t>windhammary@gmail.com</t>
  </si>
  <si>
    <t>due 4/28/19</t>
  </si>
  <si>
    <t>SC1311601</t>
  </si>
  <si>
    <t>Putman Housing Rehabilitation Program</t>
  </si>
  <si>
    <t>SC1912001</t>
  </si>
  <si>
    <t>Roxbury</t>
  </si>
  <si>
    <t>120</t>
  </si>
  <si>
    <t>Barbara</t>
  </si>
  <si>
    <t>Henry</t>
  </si>
  <si>
    <t>29 North Street</t>
  </si>
  <si>
    <t>06783</t>
  </si>
  <si>
    <t>Roxbury Housing Rehabilitation Project</t>
  </si>
  <si>
    <t>Thirty-Nine Thousand</t>
  </si>
  <si>
    <t>Meglio Residence (15 Canfield Drive, Bridgewater)</t>
  </si>
  <si>
    <t>06-6002077</t>
  </si>
  <si>
    <t>Barbara Henry</t>
  </si>
  <si>
    <t>(860) 354-9938</t>
  </si>
  <si>
    <t>bhenry@roxburyct.com</t>
  </si>
  <si>
    <t>The town will use the funding to redo the work on Cindy Meglio's house located at 15 Canfield Drive, Bridgewater.</t>
  </si>
  <si>
    <t>1</t>
  </si>
  <si>
    <t>Ansonia Town Hall</t>
  </si>
  <si>
    <t>dcassetti@ansoniact.gov</t>
  </si>
  <si>
    <t>A &amp; E Services Group</t>
  </si>
  <si>
    <t>Housing Authority</t>
  </si>
  <si>
    <t>Skimball@cheshirect.org</t>
  </si>
  <si>
    <t>1720 Main Street</t>
  </si>
  <si>
    <t>Jelsesser@coventryct.org</t>
  </si>
  <si>
    <t>Cox</t>
  </si>
  <si>
    <t>Dcox@easthamptonct.gov</t>
  </si>
  <si>
    <t>SC2004901</t>
  </si>
  <si>
    <t>Chris</t>
  </si>
  <si>
    <t>Two Hundred Thousand</t>
  </si>
  <si>
    <t>Town wide</t>
  </si>
  <si>
    <t>Cbromson@enfield.org</t>
  </si>
  <si>
    <t>SC2004902</t>
  </si>
  <si>
    <t>Two Hundred Fifty Thousand</t>
  </si>
  <si>
    <t>SC2006001</t>
  </si>
  <si>
    <t>GNH United Way</t>
  </si>
  <si>
    <t>Hoey</t>
  </si>
  <si>
    <t>Timothy</t>
  </si>
  <si>
    <t>Sharkey</t>
  </si>
  <si>
    <t>Warden</t>
  </si>
  <si>
    <t>TSharkey65@gmail.com</t>
  </si>
  <si>
    <t>Kent</t>
  </si>
  <si>
    <t>068</t>
  </si>
  <si>
    <t>Jean</t>
  </si>
  <si>
    <t>Speck</t>
  </si>
  <si>
    <t>Kent Town Hall</t>
  </si>
  <si>
    <t>41 Kent Green Blvd</t>
  </si>
  <si>
    <t>06757</t>
  </si>
  <si>
    <t>FirstSelectman@townofkentct.org</t>
  </si>
  <si>
    <t>SC2006901</t>
  </si>
  <si>
    <t>Mary Caloreo</t>
  </si>
  <si>
    <t>Mcaloreo@killinglyct.gov</t>
  </si>
  <si>
    <t>Building rehab</t>
  </si>
  <si>
    <t>Fred B.</t>
  </si>
  <si>
    <t>Allyn, II</t>
  </si>
  <si>
    <t>74 Colonel Ledyard Highway</t>
  </si>
  <si>
    <t>SC2007801</t>
  </si>
  <si>
    <t>Mansfield Housing Rehabilitation</t>
  </si>
  <si>
    <t>Townmngr@mansfieldct.org</t>
  </si>
  <si>
    <t>SC2008801</t>
  </si>
  <si>
    <t>Project Grace - CAN</t>
  </si>
  <si>
    <t>One Hundred Twenty Five Thousand</t>
  </si>
  <si>
    <t>N. Warren Hess</t>
  </si>
  <si>
    <t>NWHess@naugatuck-ct.gov</t>
  </si>
  <si>
    <t>SC2009301</t>
  </si>
  <si>
    <t>093</t>
  </si>
  <si>
    <t>Temple Pine Elderly Housing Modernization</t>
  </si>
  <si>
    <t>SC2010201</t>
  </si>
  <si>
    <t>ECHO</t>
  </si>
  <si>
    <t>North Stonington Town Hall</t>
  </si>
  <si>
    <t>North Stoinington</t>
  </si>
  <si>
    <t>Plymouth</t>
  </si>
  <si>
    <t>111</t>
  </si>
  <si>
    <t>Plymouth Town Hall</t>
  </si>
  <si>
    <t>80 Main Street</t>
  </si>
  <si>
    <t>Terryville</t>
  </si>
  <si>
    <t>06786</t>
  </si>
  <si>
    <t>SC2011301</t>
  </si>
  <si>
    <t>Portland</t>
  </si>
  <si>
    <t>CT Housing Alliance</t>
  </si>
  <si>
    <t>113</t>
  </si>
  <si>
    <t>Susan</t>
  </si>
  <si>
    <t>Bransfield</t>
  </si>
  <si>
    <t>Portland Town Hall</t>
  </si>
  <si>
    <t>06480</t>
  </si>
  <si>
    <t>Norman Barney</t>
  </si>
  <si>
    <t>Seney</t>
  </si>
  <si>
    <t>Putnam Town Hall</t>
  </si>
  <si>
    <t>SC2012801</t>
  </si>
  <si>
    <t>Eric</t>
  </si>
  <si>
    <t>Wellman</t>
  </si>
  <si>
    <t>Ewellman@simsbury-ct.gov</t>
  </si>
  <si>
    <t>SC2013401</t>
  </si>
  <si>
    <t>Stafford Spring</t>
  </si>
  <si>
    <t>StaffordTownHall@staffordct.org</t>
  </si>
  <si>
    <t>SC2013701</t>
  </si>
  <si>
    <t>Danielle</t>
  </si>
  <si>
    <t>Chesebrough</t>
  </si>
  <si>
    <t>Dchesebrough@stonington-ct.gov</t>
  </si>
  <si>
    <t>SC2014301</t>
  </si>
  <si>
    <t>Lilia Kieltyka</t>
  </si>
  <si>
    <t>One Hundred Seventy Thousand</t>
  </si>
  <si>
    <t>SC2014401</t>
  </si>
  <si>
    <t>Nathan Hale Terrace Phase III</t>
  </si>
  <si>
    <t>TownManager@windhamct.com</t>
  </si>
  <si>
    <t>SC2016401</t>
  </si>
  <si>
    <t>175 Broad Street</t>
  </si>
  <si>
    <t>Chad Run Terrace</t>
  </si>
  <si>
    <t>One Million One Hundred Thousand</t>
  </si>
  <si>
    <t>Souza@townofwindsorct.gov</t>
  </si>
  <si>
    <t>A &amp; E Service Group</t>
  </si>
  <si>
    <t>Ecarter@naugatuck-ct.gov</t>
  </si>
  <si>
    <t>Public Facility Improvement</t>
  </si>
  <si>
    <t>TownMngr@Mansfieldct.org</t>
  </si>
  <si>
    <t>SC2015801</t>
  </si>
  <si>
    <t>Jmarpe@westportct.gov</t>
  </si>
  <si>
    <t>Enter Grant#</t>
  </si>
  <si>
    <t>RRoohr@northstoningtonct.gov</t>
  </si>
  <si>
    <t>murgo@northstoningtonct.gov</t>
  </si>
  <si>
    <t>(860) 270-8023</t>
  </si>
  <si>
    <t>Enfield Housing Rehabilitation Program</t>
  </si>
  <si>
    <t>Geraldo Maldonado</t>
  </si>
  <si>
    <t>North Stonington Housing Rehabilitation</t>
  </si>
  <si>
    <t xml:space="preserve">Insert as many rows as needed (so give each question as separate row) </t>
  </si>
  <si>
    <t xml:space="preserve">Initial Review </t>
  </si>
  <si>
    <t xml:space="preserve">Project Need and Impact </t>
  </si>
  <si>
    <t xml:space="preserve">Construction/Environment </t>
  </si>
  <si>
    <t xml:space="preserve">Grand Total </t>
  </si>
  <si>
    <t xml:space="preserve">Actual Score </t>
  </si>
  <si>
    <t xml:space="preserve">next to the category/section reviewed if there are comments </t>
  </si>
  <si>
    <t xml:space="preserve">5.1B - Town meets the goals listed in its current local Plan of </t>
  </si>
  <si>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</si>
  <si>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</si>
  <si>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</si>
  <si>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not updated within the last 6 months and/or not on form provided</t>
    </r>
  </si>
  <si>
    <r>
      <rPr>
        <b/>
        <sz val="8"/>
        <rFont val="Arial"/>
        <family val="2"/>
      </rPr>
      <t xml:space="preserve">Infrastructure, Public Facility etc. </t>
    </r>
    <r>
      <rPr>
        <sz val="8"/>
        <rFont val="Arial"/>
        <family val="2"/>
      </rPr>
      <t>Pictures &amp; reports supporting severe deterioration</t>
    </r>
  </si>
  <si>
    <r>
      <rPr>
        <b/>
        <sz val="8"/>
        <rFont val="Arial"/>
        <family val="2"/>
      </rPr>
      <t>PHM ONLY</t>
    </r>
    <r>
      <rPr>
        <sz val="8"/>
        <rFont val="Arial"/>
        <family val="2"/>
      </rPr>
      <t xml:space="preserve"> </t>
    </r>
    <r>
      <rPr>
        <sz val="9"/>
        <rFont val="Arial"/>
        <family val="2"/>
      </rPr>
      <t xml:space="preserve"> </t>
    </r>
    <r>
      <rPr>
        <sz val="8"/>
        <rFont val="Arial"/>
        <family val="2"/>
      </rPr>
      <t>Project consistent with CNA or inconsistent with a compelling reason</t>
    </r>
  </si>
  <si>
    <r>
      <rPr>
        <b/>
        <sz val="8"/>
        <rFont val="Arial"/>
        <family val="2"/>
      </rPr>
      <t>PHM Only</t>
    </r>
    <r>
      <rPr>
        <sz val="8"/>
        <rFont val="Arial"/>
        <family val="2"/>
      </rPr>
      <t xml:space="preserve"> Project not consistent with CNA with no compelling reason</t>
    </r>
  </si>
  <si>
    <r>
      <rPr>
        <b/>
        <sz val="8"/>
        <color theme="0"/>
        <rFont val="Arial"/>
        <family val="2"/>
      </rPr>
      <t xml:space="preserve">"  </t>
    </r>
    <r>
      <rPr>
        <b/>
        <sz val="8"/>
        <rFont val="Arial"/>
        <family val="2"/>
      </rPr>
      <t>-</t>
    </r>
    <r>
      <rPr>
        <sz val="8"/>
        <rFont val="Arial"/>
        <family val="2"/>
      </rPr>
      <t>and Need must be clearly defined in Exhibit 2.1</t>
    </r>
  </si>
  <si>
    <r>
      <rPr>
        <b/>
        <sz val="8"/>
        <rFont val="Arial"/>
        <family val="2"/>
      </rPr>
      <t>Public Service</t>
    </r>
    <r>
      <rPr>
        <sz val="8"/>
        <rFont val="Arial"/>
        <family val="2"/>
      </rPr>
      <t>-Need Clearly defined in Exhibit 2.1</t>
    </r>
  </si>
  <si>
    <t>Ansonia, Beacon Falls, Bloomfield, Brooklyn, Chaplin, Colebrook</t>
  </si>
  <si>
    <t xml:space="preserve">Does the applicant response indicate </t>
  </si>
  <si>
    <t>consistency with the STATE plan?</t>
  </si>
  <si>
    <t xml:space="preserve">R= Resolve before Contract </t>
  </si>
  <si>
    <t xml:space="preserve">C= Concern </t>
  </si>
  <si>
    <t xml:space="preserve">D= Needs to be corrected </t>
  </si>
  <si>
    <t xml:space="preserve">M= Missing Document </t>
  </si>
  <si>
    <t xml:space="preserve">Was the procurement done per CDBG requirements?  </t>
  </si>
  <si>
    <t xml:space="preserve">Does the executed contract comply with CDBG requirements? </t>
  </si>
  <si>
    <t xml:space="preserve">Applicant submitted executed contract? </t>
  </si>
  <si>
    <t>RFP, was it advertised in Newspaper of Gen. Cir. and Minority paper?</t>
  </si>
  <si>
    <t>Is this contract for a Grant Writer only?</t>
  </si>
  <si>
    <t xml:space="preserve">Is this contract for a Grant Writer and Administrator?   </t>
  </si>
  <si>
    <t>Is this a multi -year contract?</t>
  </si>
  <si>
    <t>(Municipal depts, State/Federal Reps/Senators are not applicable)</t>
  </si>
  <si>
    <t>Does the Town have an acceptable plan for use of PI?</t>
  </si>
  <si>
    <t>4.3.A</t>
  </si>
  <si>
    <r>
      <t xml:space="preserve">List all deficiencies and any documents below by </t>
    </r>
    <r>
      <rPr>
        <b/>
        <sz val="14"/>
        <color theme="1"/>
        <rFont val="Calibri"/>
        <family val="2"/>
        <scheme val="minor"/>
      </rPr>
      <t xml:space="preserve">section and Qu #.  Also include </t>
    </r>
    <r>
      <rPr>
        <sz val="14"/>
        <color theme="1"/>
        <rFont val="Calibri"/>
        <family val="2"/>
        <scheme val="minor"/>
      </rPr>
      <t xml:space="preserve"> documents that must be collected as a </t>
    </r>
    <r>
      <rPr>
        <b/>
        <sz val="14"/>
        <color theme="1"/>
        <rFont val="Calibri"/>
        <family val="2"/>
        <scheme val="minor"/>
      </rPr>
      <t xml:space="preserve">grant condition if this application moves forward for funding </t>
    </r>
    <r>
      <rPr>
        <sz val="14"/>
        <color theme="1"/>
        <rFont val="Calibri"/>
        <family val="2"/>
        <scheme val="minor"/>
      </rPr>
      <t xml:space="preserve"> </t>
    </r>
  </si>
  <si>
    <t>a. Energy Star Products Specified</t>
  </si>
  <si>
    <t>(up to 15 points total - must be included in specifications)</t>
  </si>
  <si>
    <t>Refrigerator</t>
  </si>
  <si>
    <t>____Y(1)   ____N(-1)   ___NA(0)</t>
  </si>
  <si>
    <t>Ventilation Fan</t>
  </si>
  <si>
    <t>Dishwasher</t>
  </si>
  <si>
    <t>Windows</t>
  </si>
  <si>
    <t>Washing Machine</t>
  </si>
  <si>
    <t>Doors</t>
  </si>
  <si>
    <t>Dryer</t>
  </si>
  <si>
    <t>Lighting</t>
  </si>
  <si>
    <t>Hot Water Heater</t>
  </si>
  <si>
    <t>Other____________</t>
  </si>
  <si>
    <t>Heat Pumps/Mini Splits</t>
  </si>
  <si>
    <t>Other ____________</t>
  </si>
  <si>
    <t>Air Conditioning</t>
  </si>
  <si>
    <t>Boiler</t>
  </si>
  <si>
    <t>(1 point for every 1% of total energy produced by on-site renewables)</t>
  </si>
  <si>
    <t>Water Closets (1.28 gpf)</t>
  </si>
  <si>
    <r>
      <t xml:space="preserve">Dishwasher (GPC </t>
    </r>
    <r>
      <rPr>
        <u/>
        <sz val="10"/>
        <rFont val="Arial"/>
        <family val="2"/>
      </rPr>
      <t>&lt;</t>
    </r>
    <r>
      <rPr>
        <sz val="10"/>
        <rFont val="Arial"/>
        <family val="2"/>
      </rPr>
      <t xml:space="preserve"> 3.5)</t>
    </r>
  </si>
  <si>
    <t>Lavatories (0.5 gpm)</t>
  </si>
  <si>
    <r>
      <t xml:space="preserve">Clothes Washer (IWF </t>
    </r>
    <r>
      <rPr>
        <u/>
        <sz val="10"/>
        <rFont val="Arial"/>
        <family val="2"/>
      </rPr>
      <t xml:space="preserve">&lt; </t>
    </r>
    <r>
      <rPr>
        <sz val="10"/>
        <rFont val="Arial"/>
        <family val="2"/>
      </rPr>
      <t>4.3)</t>
    </r>
  </si>
  <si>
    <t>Showers (2.0 gpm)</t>
  </si>
  <si>
    <t>Alternative Transportation (Bikes Racks, Carpool Parking, Public Transportation Access)</t>
  </si>
  <si>
    <t>___Y(1)</t>
  </si>
  <si>
    <t>Low Impact Stormwater Management (rain gardens, bioswales, on-site groundwater recharge)</t>
  </si>
  <si>
    <t>Protection Of Existing Vegetation</t>
  </si>
  <si>
    <t>Dark Sky Compliant Site Lighting</t>
  </si>
  <si>
    <t>Other _________________________</t>
  </si>
  <si>
    <t>Low Emitting Flooing (Floorscore/Greenguard Gold)/ Low Emitting Flooring Adhesives (&lt; 50 g/L VOC)</t>
  </si>
  <si>
    <t>Low emitting paints and coatings, sealants (&lt;50 g/L VOC)</t>
  </si>
  <si>
    <t>Regionally Made Products/FSC Wood Product</t>
  </si>
  <si>
    <t>Construction Waste Management - CWM Plan with 75% diversion target</t>
  </si>
  <si>
    <t>Remember to input your comments in the appropriate tab and include an asterisk</t>
  </si>
  <si>
    <t>Consultant Name</t>
  </si>
  <si>
    <t>Consulting Agency</t>
  </si>
  <si>
    <t>Requested Amount</t>
  </si>
  <si>
    <t>PM Email</t>
  </si>
  <si>
    <t>Executed Agreement DD</t>
  </si>
  <si>
    <t>SSHP Project</t>
  </si>
  <si>
    <t>SSHP Priority</t>
  </si>
  <si>
    <t>meeting notes 7-7-21</t>
  </si>
  <si>
    <t>Community Opportunities Group</t>
  </si>
  <si>
    <t>27</t>
  </si>
  <si>
    <t>SC1206901</t>
  </si>
  <si>
    <t>Larry wagner</t>
  </si>
  <si>
    <t>Amy</t>
  </si>
  <si>
    <t>St. Onge</t>
  </si>
  <si>
    <t>Tyra Penn-Gesek</t>
  </si>
  <si>
    <t>firstselectman@thompsonct.org</t>
  </si>
  <si>
    <t>dominic.carew@ct.gov</t>
  </si>
  <si>
    <t>60</t>
  </si>
  <si>
    <t>3027</t>
  </si>
  <si>
    <t>3028</t>
  </si>
  <si>
    <t>16DOH0001SC</t>
  </si>
  <si>
    <t>Smith</t>
  </si>
  <si>
    <t>LZemienieski@easthaddam.org</t>
  </si>
  <si>
    <t>2924</t>
  </si>
  <si>
    <t>2915</t>
  </si>
  <si>
    <t>Town of Killingly Community Development Office</t>
  </si>
  <si>
    <t>Mary Bromm/John LaTour</t>
  </si>
  <si>
    <t>mcalorio@killinglyct.gov</t>
  </si>
  <si>
    <t>mbromm@killinglyct.gov; jlatour@killinglyct.gov</t>
  </si>
  <si>
    <t>3267</t>
  </si>
  <si>
    <t>3268</t>
  </si>
  <si>
    <t>Nine Hundred Ten Thousand</t>
  </si>
  <si>
    <t>Barbara Silvestri</t>
  </si>
  <si>
    <t>50</t>
  </si>
  <si>
    <t>20DOH00001SC</t>
  </si>
  <si>
    <t>1300</t>
  </si>
  <si>
    <t>1/29/2020</t>
  </si>
  <si>
    <t>3255</t>
  </si>
  <si>
    <t>3256</t>
  </si>
  <si>
    <t>20DOH00015SC</t>
  </si>
  <si>
    <t>7/14/2020</t>
  </si>
  <si>
    <t>4/28/2020</t>
  </si>
  <si>
    <t>84</t>
  </si>
  <si>
    <t>2/13/2020</t>
  </si>
  <si>
    <t>21DOH00001SC</t>
  </si>
  <si>
    <t>96</t>
  </si>
  <si>
    <t>Signal Rock Consulting</t>
  </si>
  <si>
    <t>3287</t>
  </si>
  <si>
    <t>3288</t>
  </si>
  <si>
    <t>21DOH00002SC</t>
  </si>
  <si>
    <t>95</t>
  </si>
  <si>
    <t>Eastern Connecticut Housing Opportunities (ECHO)</t>
  </si>
  <si>
    <t>3272</t>
  </si>
  <si>
    <t>3273</t>
  </si>
  <si>
    <t>20DOH00004SC</t>
  </si>
  <si>
    <t>Tabitha Harkin</t>
  </si>
  <si>
    <t>tharkin@groton-ct.gov</t>
  </si>
  <si>
    <t>51</t>
  </si>
  <si>
    <t>2/19/2020</t>
  </si>
  <si>
    <t>3290</t>
  </si>
  <si>
    <t>3291</t>
  </si>
  <si>
    <t>20DOH00016SC</t>
  </si>
  <si>
    <t>24</t>
  </si>
  <si>
    <t>6/29/2020</t>
  </si>
  <si>
    <t>90</t>
  </si>
  <si>
    <t>3274</t>
  </si>
  <si>
    <t>3275</t>
  </si>
  <si>
    <t>36</t>
  </si>
  <si>
    <t>Community Consulting, LLC</t>
  </si>
  <si>
    <t>3269</t>
  </si>
  <si>
    <t>3270</t>
  </si>
  <si>
    <t>35</t>
  </si>
  <si>
    <t>12/19/2020</t>
  </si>
  <si>
    <t>3282</t>
  </si>
  <si>
    <t>3283</t>
  </si>
  <si>
    <t>The Town will use the funding to continue modernization work at Nathan Hale Terrace, a 100-unit rental housing community for low- and moderate-income individuals and families. The proposed work will include site improvements; electrical system upgrades; roof replacement; new vinyl siding, insulation, and porch assemblies; new exterior LED lights and mounting blocks; and new vinyl windows._x000D_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t>
  </si>
  <si>
    <t>1/9/2020</t>
  </si>
  <si>
    <t>2925</t>
  </si>
  <si>
    <t>2922</t>
  </si>
  <si>
    <t>2899</t>
  </si>
  <si>
    <t>2900</t>
  </si>
  <si>
    <t>Maple Court Senior Housing Rehabilitation Project</t>
  </si>
  <si>
    <t>41 Birchwood Terrace, Danielson CT</t>
  </si>
  <si>
    <t>Mary Broom</t>
  </si>
  <si>
    <t>Town of Groton/ECHO</t>
  </si>
  <si>
    <t>2931</t>
  </si>
  <si>
    <t>2932</t>
  </si>
  <si>
    <t>2887</t>
  </si>
  <si>
    <t>2888</t>
  </si>
  <si>
    <t>2893</t>
  </si>
  <si>
    <t>2894</t>
  </si>
  <si>
    <t>Hampton Housing Rehabilitation Program</t>
  </si>
  <si>
    <t>3284</t>
  </si>
  <si>
    <t>3285</t>
  </si>
  <si>
    <t>20DOH00017SC</t>
  </si>
  <si>
    <t>due 9/3/20</t>
  </si>
  <si>
    <t>SC2000201B</t>
  </si>
  <si>
    <t>64.3</t>
  </si>
  <si>
    <t>Anna Andretta</t>
  </si>
  <si>
    <t>(203) 922-3945</t>
  </si>
  <si>
    <t>jerome.mihm@ct.gov</t>
  </si>
  <si>
    <t>The proposed project will have the goal of making health and safety improvements to the homes of low- and moderate-income community residents at a reasonable cost. The proposed project repairs will allow for more decent, safer, and sanitary conditions that will address the needs of 12 to 20 households with code violations (site and building defects).  Highly distressed homes with health and safety concerns and/or life threatening conditions will be prioritized.  Energy efficiency improvements will include roof repair and replacements, siding replacements, insulation, HVAC replacements, window and door replacements, plumbing &amp; electrical upgrades, and more.  Accessibility modifications to include the installation/repair of ramps, sidewalks, handrails, kitchens, and bathrooms.</t>
  </si>
  <si>
    <t>kdestefano@ansoniact.org</t>
  </si>
  <si>
    <t>(203) 922-3905</t>
  </si>
  <si>
    <t>65.5</t>
  </si>
  <si>
    <t>Beachport Apartments - Cheshire Housing Authority</t>
  </si>
  <si>
    <t>50 Rumberg Road, Cheshire CT</t>
  </si>
  <si>
    <t>The current Fire Alarm and Emergency Call-for-Aid system (CFAS) is outdated and problematic; the system only monitors heat sensors.  Smoke detectors and the CFAS are not monitored by the off-site trained professionals.  The proposed new system will allow all the buildings to be monitored individually and collectively even in the event of loss of power.  The system is capable of providing the exact location of the call identifying the building, unit, and room; and the device type that was activated.  This information will then available to the fire department and first responders in real time.  Additionally, the kitchens in 43 units will be renovated to include the installation of new cabinets and countertops, vented exhaust fans, sinks, faucets, LED lights and new flooring throughout.  The site work and safety measures include replacing sidewalks that have become hazardous to the residents and guests.  An additional 15 parking spaces will be created to accommodate the residents, staff in and visitors.  Currently there are only 40 parking spaces for 48 units and 52 residents.</t>
  </si>
  <si>
    <t>jjaskot@cheshirect.org</t>
  </si>
  <si>
    <t>(203) 271-6610</t>
  </si>
  <si>
    <t>SC2003201A</t>
  </si>
  <si>
    <t>Peter Huckins/Megan Burnett</t>
  </si>
  <si>
    <t>85.0</t>
  </si>
  <si>
    <t>Renovation at Orchard Hill Estates-Coventry</t>
  </si>
  <si>
    <t>1630 Main Street, Coventry CT</t>
  </si>
  <si>
    <t>Debbie Kratochvil</t>
  </si>
  <si>
    <t>(860) 742-3528</t>
  </si>
  <si>
    <t>communityconsulting92@charter.net.</t>
  </si>
  <si>
    <t>LaurieBradley: coventry.authority@att.net</t>
  </si>
  <si>
    <t>(860) 742-5518</t>
  </si>
  <si>
    <t>SC2004201A</t>
  </si>
  <si>
    <t>Jen Svelnys</t>
  </si>
  <si>
    <t>74.7</t>
  </si>
  <si>
    <t>Chatham Acres &amp; Bellwood Court - East Hampton Housing Authority</t>
  </si>
  <si>
    <t>Governor Bill O'Neill Drive &amp; 15 West Drive, East Hampton CT</t>
  </si>
  <si>
    <t>06-9252377</t>
  </si>
  <si>
    <t>Dominic.Carew@CT.Gov/geraldo.maldonado@ct.gov</t>
  </si>
  <si>
    <t>This project will provide needed capital improvements to 70 units of affordable elderly/disabled housing.  Activities include the installation of a fully integrated emergency Call-for-Aid system.  The proposed new system will allow all the buildings to be monitored individually and collectively even in the event of loss of power.  The system will be capable of providing the exact location of the call identifying the building, unit, and room; and the device type that was activated. This information will then be available to the fire department and first responders.  Other improvements will include thermal envelope upgrades throughout the campus, such as, window and door replacements.  ADA upgrades to community room; bathrooms will be remodeled and architectural barriers will be removed from the laundry room.  Overall, these improvements will provide a more sustainable livable environment for the community residents.</t>
  </si>
  <si>
    <t>70</t>
  </si>
  <si>
    <t>19.0</t>
  </si>
  <si>
    <t>Enfield 01-$200,000 Housing Rehab Loan Program</t>
  </si>
  <si>
    <t>Cynthia Guerreri</t>
  </si>
  <si>
    <t>24.5</t>
  </si>
  <si>
    <t>(860) 253-6394</t>
  </si>
  <si>
    <t>Cguerreri@enfield.org</t>
  </si>
  <si>
    <t>jerome.mihm@ct,gov</t>
  </si>
  <si>
    <t>The Town of Enfield will staff 3 positions to support their diversion program:  Diversion Specialist, Social Worker, and Case Worker.  Enfield has begun implementing diversion as a critical intervention strategy in the prevention of homelessness.  This shelter diversion program will reduce the number of households becoming homeless, the demand for shelter beds, and the cost to shelter agencies by increasing the region’s capacity.</t>
  </si>
  <si>
    <t>Exempt/CENST</t>
  </si>
  <si>
    <t>48.2</t>
  </si>
  <si>
    <t>geraldo.maldonado@ct.gov/Dominic.Carew@ct.gov</t>
  </si>
  <si>
    <t>The Town of Guilford will receive the equivalent of 4 full-time positions to support their diversion program:  2 Diversion Specialist, 1 Family Stabilization Specialist, 0.5 Housing Specialist, 0.3 Homeless Verification Specialist, and 0.2 Diversion Team Lead.  In 2019, 13,223 households in Greater New Haven called 2-1-1 with a housing crisis. Of those, 2,925 attended a Coordinated Access Network_x000D_
(CAN) appointment to seek assistance and at the highest point, there were over 300 individuals on the shelter waitlist.  Greater New Haven has begun implementing diversion as a critical intervention.  This shelter diversion program will reduce the number of households becoming homeless, the demand for shelter beds, and the cost to shelter agencies by increasing the region’s capacity.</t>
  </si>
  <si>
    <t>SC2005801D</t>
  </si>
  <si>
    <t>61.1</t>
  </si>
  <si>
    <t>Jewett City Town Hall</t>
  </si>
  <si>
    <t>Waste Water Treatment Plant Flood Waste Control</t>
  </si>
  <si>
    <t>52 Wedgewood Drive, Jewett City, CT</t>
  </si>
  <si>
    <t>Leona  Sharkey</t>
  </si>
  <si>
    <t>Dominic.carew@ct.gov</t>
  </si>
  <si>
    <t xml:space="preserve">This is a state-of-the-art facility that processes over 275,000 gallons of raw sewage daily.  The proposed program is an Infrastructure Project that will provide funding to perform flood control measures at the Jewett City Wastewater Treatment Plant.  A concrete wall along the Quinebaug River will be constructed and the elevation of the access road will be raised.  This project is of major concern to the citizens of Jewett City because in 2010, the facility was nearly lost to flooding that occurred due to torrential rains where over 13 inches of rain fell within a 30-hour time period.  During that time the river water breached the its banks and encroached onto the grounds of the plant to a depth of four – six feet in areas abutting the buildings. The flood control wall will alleviate any such future hazard.  </t>
  </si>
  <si>
    <t>lsharkey@boroughofjewettcity.us</t>
  </si>
  <si>
    <t>3443</t>
  </si>
  <si>
    <t>SC2006801A</t>
  </si>
  <si>
    <t>49.0</t>
  </si>
  <si>
    <t>South Commons Capitol Improvement-Kent</t>
  </si>
  <si>
    <t>22 South Commons Road, Kent CT</t>
  </si>
  <si>
    <t>06-6002020</t>
  </si>
  <si>
    <t>Barbara Herbst</t>
  </si>
  <si>
    <t>(860) 927-0109</t>
  </si>
  <si>
    <t>dberto@housingenterprises.com</t>
  </si>
  <si>
    <t>This project will provide needed capital improvements to all units of affordable elderly/disabled housing.  Activities include:  the repairs to sump pits and installation of new sump pumps in each building, removal and replacement of the exiting boilers, removal and replacement of the hot water heaters in all the units identified for this upgrade.  Installation of combination exhaust fan/LED lighting in all bathrooms.  Removal and replacement of the kitchen flooring with new low VOC emitting luxury vinyl tile and rubber base.  Site work will be completed based on remaining and available funds.  Work will include:  repair and resurfacing of parking areas, addition of curb cuts as needed, and repair/resurface of walkways.  Retrofit existing lamps with LED lighting.</t>
  </si>
  <si>
    <t>Birchwood Terrace Phase I-Killingly</t>
  </si>
  <si>
    <t>SC2007201A</t>
  </si>
  <si>
    <t>Kent Lewis</t>
  </si>
  <si>
    <t>60.7</t>
  </si>
  <si>
    <t>King's Corner Manor-Ledyard</t>
  </si>
  <si>
    <t>60 Kings Highway, Gales Ferry CT</t>
  </si>
  <si>
    <t>Elizabeth Burdick</t>
  </si>
  <si>
    <t>Mayor@ledyardct.org</t>
  </si>
  <si>
    <t>The purpose of this project is to provide needed capital improvements to the existing 30-unit affordable senior housing development.  This 40-year-old building will be equipped with new windows, doors, and mini split systems for improved air conditioning &amp; heating which will improve the overall thermal envelope.  ADA improvements to bathrooms include the conversation of all existing tubs to roll-in showers, the installation of energy efficiency fan and lighting kits, and the installation of modern hardware to increase ease of use as well as the improved safety and security throughout.  Once completed, these improvements will create more accessibility for residents and at the same time maintain sustainability and affordability for the residents.</t>
  </si>
  <si>
    <t>30</t>
  </si>
  <si>
    <t>Mansfield 01- ?????</t>
  </si>
  <si>
    <t>Naugutuck 01- ?????</t>
  </si>
  <si>
    <t>North Haven- ?????</t>
  </si>
  <si>
    <t>North Stonington- Funding for increased diversion resources would allow the family system to continue diverting up to 93% of all new families reporting for shelter. For families, additional staffing will primarily impact the quality of support that families being diverted from homelessness can receive. The additional staff will make the transition to housing more effective and thereby reducing returns to homelessness.</t>
  </si>
  <si>
    <t>SC2011101A</t>
  </si>
  <si>
    <t>54.6</t>
  </si>
  <si>
    <t>Gosinski Park ADA Renovation-Plymouth</t>
  </si>
  <si>
    <t>(860) 270-8173</t>
  </si>
  <si>
    <t>43 Ronald Road, Plymouth, CT</t>
  </si>
  <si>
    <t>06-6002065</t>
  </si>
  <si>
    <t>Vincent Klimas</t>
  </si>
  <si>
    <t>(860) 965-8634</t>
  </si>
  <si>
    <t>Mayor@plymouthct.us</t>
  </si>
  <si>
    <t>lilia.kieltyka@ct.gov/geraldo.maldonado@ct.gov</t>
  </si>
  <si>
    <t>The existing housing facilities at Gosinski Park lack adequate and suitable accomodations for people who are physically challenged.  The funding makes way for needed upgrades to the existing 60-unit complex to one more suited for the elderly and disabled individuals with ADA compliance improvements throughout unit interiors and common areas.   Work includes increased insulation to units, addition of fire separation to attics, replacement of hot water heaters, adapting five (5) housing units to achieve full ADA code compliance by expanding the footprint of these selected units to meet current requirements for bathrooms, kitchens, and bedrooms.  The common building will also be made fully ADA accessible by enlarging the community room, expanding bathrooms, and providing ADA access and travel throughout the common areas of the buildings.</t>
  </si>
  <si>
    <t>Dale Kroop/Fran Martin</t>
  </si>
  <si>
    <t>41.8</t>
  </si>
  <si>
    <t>21DOH00002SCCV</t>
  </si>
  <si>
    <t>Three Hundred Six Thousand, Eight Hundred</t>
  </si>
  <si>
    <t>Regional</t>
  </si>
  <si>
    <t>06-6002067</t>
  </si>
  <si>
    <t>Susan Bransfield</t>
  </si>
  <si>
    <t>(860) 342-6715</t>
  </si>
  <si>
    <t>Sbransfield@portlandct.org</t>
  </si>
  <si>
    <t>The Town of Portland, in partnership with the Coalition on Housing and Homelessness (Meriden, Middlesex &amp; Wallingford Coordinated Access Network) is applying for $306,800.00 to expand the local resources to address homelessness by adding 4.0 full-time staff, deployed over an 18-month period, to expand shelter diversion and housing stabilization services for families, youth and single adults. This program will serve clients that are imminently at risk of becoming homeless.  The Town of Portland, as a member community within this 17-town Coordinated Access Network, will take the lead in this application and to partner in this expansion to the current diversion and stabilization program.</t>
  </si>
  <si>
    <t>700</t>
  </si>
  <si>
    <t>SC2011601B</t>
  </si>
  <si>
    <t>52.2</t>
  </si>
  <si>
    <t>Putnam Housing Rehabilitation Program</t>
  </si>
  <si>
    <t>barney.seney@putnamCT.us</t>
  </si>
  <si>
    <t>mbromm@killlinglyCT.gov</t>
  </si>
  <si>
    <t>The Town of Putnam has rehabilitated many housing units over the last 20 years and is receiving additional funds to rehabilitate another 10 or more housing units.  The Town is also using Program Income funds to complete an additional 5 units.  Many low-mod income families are financially unable to afford the excessive costs for necessary health &amp; safety code related violations.  The funds received will assist homeowners with the expenses associated with lead paint testing/remediation (as needed), radon testing/remediation (as needed), energy efficiency improvements:  roofs, windows, &amp; doors replacements, heating/cooling systems, plumbing, and electrical upgrades.  This Housing Rehabilitation Program will help families within the community with financial, technical, and administrative support needed to transform their homes to healthier and safer ones.</t>
  </si>
  <si>
    <t>68.9</t>
  </si>
  <si>
    <t>Owen Murphy Apartments-Simsbury</t>
  </si>
  <si>
    <t>the priority for this development is to_x000D_
improve the Accessibility of the units by converting the tubs to showers as well as improve the_x000D_
energy efficient through upgrades to the envelope with replacement windows and doors. Site_x000D_
lighting and safety is a hi priority for the residents as it is difficult to see throughout the site._x000D_
Not only are the doors not energy efficient they are very difficult to open by the residents._x000D_
New Doors would have modern hardware to increase ease of use as well as the improved safety_x000D_
and security._x000D_
The majority of the existing residents are elderly and aging in place. To assist these_x000D_
individuals a portion of the funds requested will be utilized to retrofit various bathroom tubs into_x000D_
roll in showers units.</t>
  </si>
  <si>
    <t>Warren Memorial Town Hall ADA Improvements</t>
  </si>
  <si>
    <t>ADA improvements to Warren Town Hall.  Elevator, Parking, &amp; Bathrooms. _x000D_
􀀣􀀰􀀫􀁊􀀾􀁁􀀽􀀴􀀫􀀩􀁄􀁊􀁈􀀱􀀷􀀶􀁊􀀱􀀻􀁃􀁄􀀧􀀶􀀸􀁊􀀧􀁊􀁄􀁈􀀽􀀄􀁃􀁄􀀽􀀾􀁊􀀫􀀶􀀫􀁇􀀧􀁅􀀽􀁁􀀁􀁊􀀾􀁁􀀽􀁇􀀲􀀪􀀫􀁊􀀰􀀧􀀼􀀪􀀲􀀩􀀧􀀾􀁊􀀾􀀧􀁁􀀵􀀱􀀼􀀯􀁊􀀧􀀻􀀪􀁊􀁃􀀲􀀯􀀼􀀧􀀯􀀫􀁊􀀧􀀼􀀪􀁊􀀲􀀻􀁃􀁄􀀧􀀶􀀶􀁊_x000D_
􀁄􀁈􀀽􀁊􀀰􀀧􀀻􀀪􀀱􀀩􀀧􀀾􀀾􀀫􀀪􀁊􀀨􀀧􀁄􀀰􀁁􀀽􀀽􀀺􀁃􀀇􀁊</t>
  </si>
  <si>
    <t>Scott Umbel</t>
  </si>
  <si>
    <t>United Way of SE CT</t>
  </si>
  <si>
    <t>34.5</t>
  </si>
  <si>
    <t>Shelter Diversion of Eastern CT</t>
  </si>
  <si>
    <t>ltheordore@stonington.ct.gov</t>
  </si>
  <si>
    <t>The Town of Stonington will receive $350,000 to hire Diversion Coordinators for the following priorities:  (1) Support day-to-day diversion activities by existing staff, (2) Improve follow-up on diversions in process, (3) Work with other systems to decrease shelter entries, (4) Improve coordination with “main line” systems (5) More fully engage local social service agencies, and (6) Seek out best practices.  Funding would allow diversion up to 93% of all new families reporting for shelter.  The additional staff will make the transition to housing more effective and thereby reducing returns to homelessness.</t>
  </si>
  <si>
    <t>Francesca Martin</t>
  </si>
  <si>
    <t>52.5</t>
  </si>
  <si>
    <t>Torrington City Hall</t>
  </si>
  <si>
    <t>Homeless Diversion Program with Supportive Housing Works - Torrington</t>
  </si>
  <si>
    <t>Elinor Carbone</t>
  </si>
  <si>
    <t>elinor_carbone@torringtonct.org</t>
  </si>
  <si>
    <t>fmartin.s4c@gmail.com</t>
  </si>
  <si>
    <t>The City of Torrington, in partnership with Supportive Housing Works, will receive $170,000 to establish a needed Shelter Diversion Program by staffing a Diversion Specialist in the areas identified as high-need within the region.  Based on the current rental market in Connecticut and the anticipated conclusion of the housing eviction moratorium, this program anticipates serving over 500 unduplicated households annually.</t>
  </si>
  <si>
    <t>500</t>
  </si>
  <si>
    <t>Housing Development</t>
  </si>
  <si>
    <t>56.6</t>
  </si>
  <si>
    <t>Stern Village-Trumbull</t>
  </si>
  <si>
    <t>the original buildings (which are targeted in this application) were built over_x000D_
30 years ago and the health, safety and alarm system is extremely out of date. The current_x000D_
system is not addressable and if a resident has an emergency, EMS, Fire or Police are not_x000D_
directly called to the site and when they do arrive they do not know the actual unit. Per the_x000D_
Capital Needs Assessment (included in Exhibit 4.4) and the determination of the Architectural_x000D_
staff, and Fire Marshall the priority for this development is to improve the Emergency Safety_x000D_
System._x000D_
The majority of the existing residents are elderly and aging in place. If emergencies_x000D_
occur, it is to the best interest of the Housing Authority, the Town and the State to have an_x000D_
active, addressable system to quickly respond to issues</t>
  </si>
  <si>
    <t>SC2016301A</t>
  </si>
  <si>
    <t>92.0</t>
  </si>
  <si>
    <t>49 West Avenue, Willimantic CT</t>
  </si>
  <si>
    <t>Yukshan Li</t>
  </si>
  <si>
    <t>(860) 465-3061</t>
  </si>
  <si>
    <t>communityconsulting92@charter.net</t>
  </si>
  <si>
    <t>The Willimantic Housing Authority owns and operates the 100-unit low- and moderate-income housing complex, where 301 children and adults reside.  This grant will provide the town the opportunity to complete the final phase of the remaining 50 units at the Nathan Hale Terrace.  The work includes, electrical system upgrades, roof replacements, new vinyl siding, insulation, porch assemblies, new exterior LED lights, mounting blocks, new vinyl windows, and site improvements.</t>
  </si>
  <si>
    <t>comments due 6/19/21</t>
  </si>
  <si>
    <t>Windsor- ?????</t>
  </si>
  <si>
    <t>SC2008801D</t>
  </si>
  <si>
    <t>Cherry Street Area Flood &amp; Drainage Control</t>
  </si>
  <si>
    <t>Cherry Street Area as defined</t>
  </si>
  <si>
    <t>Edward Carter</t>
  </si>
  <si>
    <t>The proposed scope of work is intended to improve the drainage characteristics of the watershed area above the Cherry street neighborhood.  This will mitigate chronic flooding of the area during severe rainstorm events.  The water diverted would be directed to an existing drainage ditch.  This drainage ditch would be improved and relined with rip-rap and stone check dams to slow the velocity of the water and dissipate its energy.  The project will greatly benefit the neighborhood by reducing if not eliminating the possibility of future property flooding.</t>
  </si>
  <si>
    <t>SC2007802D</t>
  </si>
  <si>
    <t>48.5</t>
  </si>
  <si>
    <t>Ryan</t>
  </si>
  <si>
    <t>Aylesworth</t>
  </si>
  <si>
    <t>Fire Protection Equipment-Mansfield</t>
  </si>
  <si>
    <t>linda.painter@mansfieldct.org</t>
  </si>
  <si>
    <t>Fire protection equipment purchase of hybrid aerial/pumper truck to replace the existing 2004 pumper truck currently located at Station 207 in Four Corners. The need for aerial capabilities is based on the following: (1) Improving the safety of fire fighters extinguishing fires in multi-story structures as well as performing rescue activities.  (2) Recent completion of sewer and water extensions to the Four Corners that will enable redevelopment at a higher intensity, including new multi-story, mixed-income residential development.</t>
  </si>
  <si>
    <t>Jessica Kubicki</t>
  </si>
  <si>
    <t>29.5</t>
  </si>
  <si>
    <t>Fairfield Shelter Diversion Program - Westport</t>
  </si>
  <si>
    <t>(203) 341-1165</t>
  </si>
  <si>
    <t>The Town of Westport is receiving funds to hire 6.5 full-time Diversion Specialists and 1 full-time Team Leader.  The Diversion Specialist will serve different regions of Fairfield County in diverting homelessness.  These positions will emphasize continuous engagement of individuals and families in creative problem solving and case management; developing individualized plans, thereby, ending housing instability and creating a path to safe, stable, housing.  Shelter diversion is a strategy that prevents homelessness.  This program will immediately identify alternative housing arrangements and connecting them with necessary financial assistance to help them return to permanent housing.</t>
  </si>
  <si>
    <t>XXX</t>
  </si>
  <si>
    <t>SC2000501E</t>
  </si>
  <si>
    <t>Barkhamsted</t>
  </si>
  <si>
    <t>Housing Enterprises</t>
  </si>
  <si>
    <t>005</t>
  </si>
  <si>
    <t>Donald</t>
  </si>
  <si>
    <t>Stein</t>
  </si>
  <si>
    <t>Barkhamsted Town Hall</t>
  </si>
  <si>
    <t>67 Ripley Hill Road</t>
  </si>
  <si>
    <t>06063</t>
  </si>
  <si>
    <t>Mallory Brook Apartments</t>
  </si>
  <si>
    <t>Acquisition and Predevelopment</t>
  </si>
  <si>
    <t>Five Hundred Ninety-Eight Thousand, Seven Hundred Fifty</t>
  </si>
  <si>
    <t>104 Old New Hartford Road</t>
  </si>
  <si>
    <t>06-6001958</t>
  </si>
  <si>
    <t>Donald Stein</t>
  </si>
  <si>
    <t>(860) 379-8285</t>
  </si>
  <si>
    <t>dstein@barkhamsted.us</t>
  </si>
  <si>
    <t>CDBG funds would be used to perform the necessary predevelopment activities to prepare an application for funding for construction of new affordable housing and to pay for acquisition of the property.</t>
  </si>
  <si>
    <t>20</t>
  </si>
  <si>
    <t>comments due 12/31/2020</t>
  </si>
  <si>
    <t>SC2002901E</t>
  </si>
  <si>
    <t>Pacific House Inc.</t>
  </si>
  <si>
    <t>Larry Kluetsch</t>
  </si>
  <si>
    <t>Kluetsch Consulting Llc</t>
  </si>
  <si>
    <t>290</t>
  </si>
  <si>
    <t>3276</t>
  </si>
  <si>
    <t>3277</t>
  </si>
  <si>
    <t>21DOH00003SCCV</t>
  </si>
  <si>
    <t>Rapael</t>
  </si>
  <si>
    <t>Pagan, Jr.</t>
  </si>
  <si>
    <t>Executive Director</t>
  </si>
  <si>
    <t>Pacific House Inc., Stamford</t>
  </si>
  <si>
    <t xml:space="preserve"> 137 Henry Street, #205, Stamford</t>
  </si>
  <si>
    <t>Stamford</t>
  </si>
  <si>
    <t>06902</t>
  </si>
  <si>
    <t>Pacific House West- A Housing Decompression Center</t>
  </si>
  <si>
    <t>Acquisition</t>
  </si>
  <si>
    <t>Five Million</t>
  </si>
  <si>
    <t>3 Lake Avenue Extension, Danbury CT</t>
  </si>
  <si>
    <t>06-1144355</t>
  </si>
  <si>
    <t>Rafael Pagan Jr.</t>
  </si>
  <si>
    <t>(203) 797-4656</t>
  </si>
  <si>
    <t>rpagan@pacifichouse.org</t>
  </si>
  <si>
    <t>a.gray@danbury-ct.gov</t>
  </si>
  <si>
    <t>The intent of Pacific House in acquiring this facility is to reduce the amount of congregate housing utilized for taking care of the homeless population in a manner that will help prevent, prepare for, and respond to the community's needs as it pertains to coronavirus (COVID-19).</t>
  </si>
  <si>
    <t>Letter from HUD</t>
  </si>
  <si>
    <t>4/16/2021</t>
  </si>
  <si>
    <t>SC1211401</t>
  </si>
  <si>
    <t>Preston Housing Rehabilitation</t>
  </si>
  <si>
    <t>SC1201001</t>
  </si>
  <si>
    <t>Berthlehem</t>
  </si>
  <si>
    <t>returned $4,957 to DOH unused funds</t>
  </si>
  <si>
    <t>SC1214101</t>
  </si>
  <si>
    <t>Gladys Green/Pine View Court Senior Housing Rehabilitation</t>
  </si>
  <si>
    <t>SC1313301</t>
  </si>
  <si>
    <t>Maple and dElm Street Reconstruction</t>
  </si>
  <si>
    <t>SC1210901</t>
  </si>
  <si>
    <t>Plainfield</t>
  </si>
  <si>
    <t>Plainfield Housing Rehabilitation</t>
  </si>
  <si>
    <t>Dominic Carew/Bruce</t>
  </si>
  <si>
    <t>SC1204801</t>
  </si>
  <si>
    <t>Ellington Housing Rehabiliatation</t>
  </si>
  <si>
    <t>SC1307101</t>
  </si>
  <si>
    <t>SC1206301</t>
  </si>
  <si>
    <t>Hampton Housing Rehabilitation</t>
  </si>
  <si>
    <t>SC1215201</t>
  </si>
  <si>
    <t>Waterford Housing Rehabiliatation</t>
  </si>
  <si>
    <t>SC1210601</t>
  </si>
  <si>
    <t>Old Saybrook</t>
  </si>
  <si>
    <t xml:space="preserve">	Saye Brook Village Senior Housing Rehab</t>
  </si>
  <si>
    <t>SC1201801</t>
  </si>
  <si>
    <t>Brookfield Housing Rehabilitation</t>
  </si>
  <si>
    <t>SC1207401</t>
  </si>
  <si>
    <t>Lirchfield</t>
  </si>
  <si>
    <t>Litchfield Tannery Brook Rehabilitation</t>
  </si>
  <si>
    <t>Bethlehem Housing Rehabilitation Program</t>
  </si>
  <si>
    <t>SC1200301</t>
  </si>
  <si>
    <t>SC1202301</t>
  </si>
  <si>
    <t>Canton</t>
  </si>
  <si>
    <t>SC1110001</t>
  </si>
  <si>
    <t>North Canaan</t>
  </si>
  <si>
    <t>Wangam Village Rehabilitation</t>
  </si>
  <si>
    <t>SC1116501</t>
  </si>
  <si>
    <t>Windsor Locks</t>
  </si>
  <si>
    <t>Pearl &amp; Fern Street Infrastructure</t>
  </si>
  <si>
    <t>SC1104701</t>
  </si>
  <si>
    <t>Park Hill Elderly &amp; Disabled Housing</t>
  </si>
  <si>
    <t>SC1104401</t>
  </si>
  <si>
    <t>East Haven</t>
  </si>
  <si>
    <t>East Haven Housing Rehabilitation Program</t>
  </si>
  <si>
    <t>Term for Conv</t>
  </si>
  <si>
    <t>SC1310901</t>
  </si>
  <si>
    <t>Plainfield Housing Rehabilitation Program</t>
  </si>
  <si>
    <t>SC1111001</t>
  </si>
  <si>
    <t>Plainville Housing Rehabilitation Program</t>
  </si>
  <si>
    <t>SC1116301</t>
  </si>
  <si>
    <t>Preston Housing Rehabilitation Program</t>
  </si>
  <si>
    <t>Woodbridge</t>
  </si>
  <si>
    <t>Woodbridge Town Hall</t>
  </si>
  <si>
    <t>Meeting House Lane</t>
  </si>
  <si>
    <t>Woodbridge Housing Rehabilitation</t>
  </si>
  <si>
    <t>Tiown Wide</t>
  </si>
  <si>
    <t>SC1300301</t>
  </si>
  <si>
    <t>Community Consulting LLC</t>
  </si>
  <si>
    <t>2923</t>
  </si>
  <si>
    <t>2914</t>
  </si>
  <si>
    <t>Ashford Housing Rehabilitation Program</t>
  </si>
  <si>
    <t>To conduct rehabilitation to homes throughout the town…improvements such as roof replacement, windows, electrical……..</t>
  </si>
  <si>
    <t>SC2015802</t>
  </si>
  <si>
    <t>Westport COVID Assistance Fund</t>
  </si>
  <si>
    <t>06-6000128</t>
  </si>
  <si>
    <t>jmarpe@westportct.gov</t>
  </si>
  <si>
    <t>SUSPENDED TBD - Additionally, $250,000 will be set aside for a rental assistance program to assist about 400 income-eligible households experiencing economic hardships and housing insecurities.  Due to COVID, the unemployment rate in the town has more than doubled and these residents have been making tough decisions between food and shelter.</t>
  </si>
  <si>
    <t>400 households??</t>
  </si>
  <si>
    <t>SC2015803</t>
  </si>
  <si>
    <t>Westport Homeless &amp; Food Insecurity Improvements (Homes with Hope)</t>
  </si>
  <si>
    <t>The Town of Westport will also receive $500,000 to address COVID related concerns in two parts:  (1) Homes with Hope will use $250,000 to make necessary improvements to the Gillespie Center Emergency Shelter and Food Pantry facilities.  The facility is not currently ADA nor COVID compliant.  Safer access to food and services will be achieved with improve social distancing, growing service needs, and required safety essentials of those mostly at risk.</t>
  </si>
  <si>
    <t>SC2014402</t>
  </si>
  <si>
    <t>Trumbull Local Meals Project</t>
  </si>
  <si>
    <t>(203) 452-4507</t>
  </si>
  <si>
    <t>Vteroso@trumbull.ct.gov</t>
  </si>
  <si>
    <t>rbakalar@trumbull.CT.gov</t>
  </si>
  <si>
    <t>The Town of Trumbull will receive $200,000 in funding to support the Local Meals project.  The project will serve approximately 100 individuals and will provide over 3,600 meals to quarantine or vulnerable at risk residents, including seniors.  The Senior Center was closed in March of 2020, as such, local eateries and restaurants will be engaged to provide healthy and nutritional balanced meals for low-income families, including seniors.  These meals will be delivered in a contactless manner to alleviate food insecurities.</t>
  </si>
  <si>
    <t>100</t>
  </si>
  <si>
    <t>SC2004903</t>
  </si>
  <si>
    <t>3301</t>
  </si>
  <si>
    <t>21DOH00001SCCV</t>
  </si>
  <si>
    <t>Enfield Food Shelter Support Program</t>
  </si>
  <si>
    <t>Two Hundred Eighteen Thousand, Seven Hundred Forty-Eight</t>
  </si>
  <si>
    <t>Jerome.Mihm@ct.gov</t>
  </si>
  <si>
    <t>The Town of Enfield will also receive $218,748 to provide food, household supplies, equipment, and materials to the Enfield Food Shelf, Inc. in order to carry out a necessary public service in response to the consequences of COVID-19.  The demand from low-income individuals will soon overwhelm the food and household supplies on hand and budgeted.  It will also be necessary to divert some of the funding for mandated COVID related health and safety supplies (such as PPE), materials (plexiglass), and labor.</t>
  </si>
  <si>
    <t>1878</t>
  </si>
  <si>
    <t>SC2014302</t>
  </si>
  <si>
    <t>Northwest Homeless Diversion Program Expansion</t>
  </si>
  <si>
    <t>elinor_carbone@torringtonnct.org</t>
  </si>
  <si>
    <t>SC2007803</t>
  </si>
  <si>
    <t>Town of Mansfield</t>
  </si>
  <si>
    <t>Mansfield Resident Assistance Program</t>
  </si>
  <si>
    <t>(860) 429-3329</t>
  </si>
  <si>
    <t>carringtonJC@mansfieldCT.org</t>
  </si>
  <si>
    <t>In response to COVID, The Town of Mansfield will use $500,000 to assist 100 low-income residents or more by: (1) providing childcare assistance for up to three months, with an income-based contribution by the recipient.  (2) Food security/nutrition through a weekly distribution of grocery staples, prepared meals, and meal kits.  Food will be distributed through a contactless pickup system.  Contactless delivery will be available to those without transportation or in a higher risk category.</t>
  </si>
  <si>
    <t>woodmanseejb@mansfieldct.org</t>
  </si>
  <si>
    <t>(860) 429-3341</t>
  </si>
  <si>
    <t>100 Households</t>
  </si>
  <si>
    <t>SC2005901</t>
  </si>
  <si>
    <t>Tabitha Harkins</t>
  </si>
  <si>
    <t>45 Forth Hill Road</t>
  </si>
  <si>
    <t>Groton Full-on Approach to COVID-19</t>
  </si>
  <si>
    <t>One Hundred Fifty Thousand</t>
  </si>
  <si>
    <t>Jburt@Groton-CT.gov</t>
  </si>
  <si>
    <t>The Town of Groton will receive $150,000 to prevent and respond to COVID-19.  The funds will be used to acquire Personal Protective Equipment (PPE) to include:  face masks, gloves, protective clothing, plexiglass for barriers, plastic sheeting to provide isolation and critical barriers.</t>
  </si>
  <si>
    <t>Exempt/CENST. Don’t know how they will meet Nat Obj.  Just know 38K people and 16K HHs..dont know the %LMI, being served</t>
  </si>
  <si>
    <t>PI2000301</t>
  </si>
  <si>
    <t>Megan Burnette</t>
  </si>
  <si>
    <t>Cathryn E.</t>
  </si>
  <si>
    <t>Silver-Smith</t>
  </si>
  <si>
    <t>Improvements at Pompey Hollow Senior Housing  with PI</t>
  </si>
  <si>
    <t>Dominic Carew/Maldonado</t>
  </si>
  <si>
    <t>One Hundred Twenty Two Thousand</t>
  </si>
  <si>
    <t>Pompey Hollow Housing</t>
  </si>
  <si>
    <t>Cheryl Baker</t>
  </si>
  <si>
    <t>csilversmith@ashfordtownhall.org</t>
  </si>
  <si>
    <t>The Town was originally awarded various Small Cities grants to pursue infrastructure, façade and jobs, these activities have generated program income which the town believes that it is no longer needed for the original intentions.  The requested use of Program Income funds would be used to make necessary improvements and repairs to the existing water storage tank that services the fire suppression system for the entire complex.  In addition, the smoke alarm panel requires upgrading, some exterior doors are in need of replacement, and programmable thermostats will be installed.</t>
  </si>
  <si>
    <t>cbaker@ashfordtownhall.org</t>
  </si>
  <si>
    <t>Norfolk</t>
  </si>
  <si>
    <t>098</t>
  </si>
  <si>
    <t>Riiska</t>
  </si>
  <si>
    <t>Norfolk Town Hall</t>
  </si>
  <si>
    <t>19 Maple Avenue</t>
  </si>
  <si>
    <t>06058</t>
  </si>
  <si>
    <t>Haystack Woods Homeownership</t>
  </si>
  <si>
    <t>Acquisition and Public Facilities &amp; Improvements</t>
  </si>
  <si>
    <t>Lot 4, Old Colony Road</t>
  </si>
  <si>
    <t>06-6002050</t>
  </si>
  <si>
    <t>Matthew Riiska</t>
  </si>
  <si>
    <t>(860) 542-5829</t>
  </si>
  <si>
    <t>secretary@norfolkct.org</t>
  </si>
  <si>
    <t>CDBG funds would be used to purchase the site and build the infrastructure for the proposed Haystack Woods Homeownership project.</t>
  </si>
  <si>
    <t>10</t>
  </si>
  <si>
    <t>Comments due 2/28/21</t>
  </si>
  <si>
    <t>Tom Foley</t>
  </si>
  <si>
    <t>Casetti</t>
  </si>
  <si>
    <t>63 Woodlawn Avenue</t>
  </si>
  <si>
    <t>Sheila O'Malley</t>
  </si>
  <si>
    <t>dcasette@ansoniaCT.org</t>
  </si>
  <si>
    <t>t.foley@signalrockcnsuting.com</t>
  </si>
  <si>
    <t>Somalley@ansoniaCT.org</t>
  </si>
  <si>
    <t>Berlin</t>
  </si>
  <si>
    <t>Arosha</t>
  </si>
  <si>
    <t xml:space="preserve"> Jayawickrema</t>
  </si>
  <si>
    <t>Knights Of Columbus Housing Project</t>
  </si>
  <si>
    <t>Infrastructure In Support of Affordable Housing</t>
  </si>
  <si>
    <t>???</t>
  </si>
  <si>
    <t>ajayawickerma@town.berlin.ct.us</t>
  </si>
  <si>
    <t>Installation 0f Water, Sewer, Natural Gas, Electrical Service And Broadband Infrastucture To Support Construction Of A 2 Building 50 Unit Affordable Housing Project</t>
  </si>
  <si>
    <t>?</t>
  </si>
  <si>
    <t>Canaan</t>
  </si>
  <si>
    <t>108 Main Street</t>
  </si>
  <si>
    <t>Falls Village</t>
  </si>
  <si>
    <t>06031</t>
  </si>
  <si>
    <t>River Road Homes</t>
  </si>
  <si>
    <t>Infra-Structure</t>
  </si>
  <si>
    <t>0 Lime Rock Station Road</t>
  </si>
  <si>
    <t>06-6001969</t>
  </si>
  <si>
    <t>Felecia Jones</t>
  </si>
  <si>
    <t>(860) 824-9870</t>
  </si>
  <si>
    <t>selectman@canaanfallsvillage.org</t>
  </si>
  <si>
    <t>Affordable Housing Infrastructure Planning, Engineering and Construction</t>
  </si>
  <si>
    <t>16</t>
  </si>
  <si>
    <t>No app</t>
  </si>
  <si>
    <t>Public Housing Mondernization</t>
  </si>
  <si>
    <t>17 Enfield Terrace, Enfield CT</t>
  </si>
  <si>
    <t>The Enfield Housing Authority Seeks To Replace All Existing Structures Containing 80 Units At Its Enfield Manor Housing Complex, With Two New Three-Story Buildings That Will Have 99 Units In Total.  Cdbg Funds Would Go Towards The Removal And Replacement Of Existing Inafrastructure And Site Improvements.</t>
  </si>
  <si>
    <t>Community Consulting LLC.</t>
  </si>
  <si>
    <t>Needleman</t>
  </si>
  <si>
    <t>09007</t>
  </si>
  <si>
    <t>Improvements At Essex Court</t>
  </si>
  <si>
    <t>16 Main Street, Centerbrook</t>
  </si>
  <si>
    <t>06-1054256</t>
  </si>
  <si>
    <t>Maria Lucarelli</t>
  </si>
  <si>
    <t>ADA  Accessibility for the community room, laundry room, and full accessibilty for a number of identified units with back up generator service for all units.   Additional repairs include roof replacements throughput, Installation of Heat pumps and water heaters, storm doors, ADA hardware, LED lighting  .  Meeting place Roofed Patio,</t>
  </si>
  <si>
    <t>Goshen</t>
  </si>
  <si>
    <t>Valentine</t>
  </si>
  <si>
    <t>42A North Street</t>
  </si>
  <si>
    <t>09005</t>
  </si>
  <si>
    <t>Goshen Village Housing</t>
  </si>
  <si>
    <t>59 Torrington Road</t>
  </si>
  <si>
    <t>06-6002004</t>
  </si>
  <si>
    <t>Robert Valentine</t>
  </si>
  <si>
    <t>1stselectman@goshenct.gov</t>
  </si>
  <si>
    <t>Exterior building renovations and updates to include painting, repairs and_x000D_
replacement of façade, siding, trim.   Repair and paving of parking lot for safety of residents.  Replacement of electric resistance heating equipment with new high efficiency_x000D_
ductless split system heat pumps.</t>
  </si>
  <si>
    <t>17</t>
  </si>
  <si>
    <t>Town Staff</t>
  </si>
  <si>
    <t>Town Staff (Not Certified)</t>
  </si>
  <si>
    <t>Kenneth M.</t>
  </si>
  <si>
    <t>Kellogg</t>
  </si>
  <si>
    <t>195‐211 Main Street</t>
  </si>
  <si>
    <t>195, 205, 211 Main Street</t>
  </si>
  <si>
    <t>06‐6002038</t>
  </si>
  <si>
    <t>William Holsworth</t>
  </si>
  <si>
    <t>(203) 452-2819</t>
  </si>
  <si>
    <t>KKellogg@monroect.org</t>
  </si>
  <si>
    <t>water lines, septic systems, utilities, roadways and sidewalks for senior housing project , at 195-211 Main Street, Monroe for a Senior Housing facility equipped with 48 age-restricted units (age 62+) including common areas and necessary amenities to support the residents.</t>
  </si>
  <si>
    <t>Replace Elevator. Replace Fire Alarm System. Upgrade 3 Units For Ada Compliance Including Kitchens &amp; Bathrooms. Upgrade Common Areas (Front Entry, Laundry, Bathrooms, Office Entry Door, Community Rooms) To Meet Accessibility Standards. Eifs Repair- Various Locations On Building. Replacement Windows. Install Led Interior Lighting.Remove Existing Trash Compactor And Install Security Camera System. Install Generator.</t>
  </si>
  <si>
    <t>Housing Modernization at Sinsabaugh Heights</t>
  </si>
  <si>
    <t>187 Meadow Street</t>
  </si>
  <si>
    <t>m.lauretti@cityofshelton.org</t>
  </si>
  <si>
    <t>The Shelton Housing Authority Has Completed A Needs Assessment Of The Elderly Public Housing At Sinsabaugh Heights. Based On This Needs Assessment And The Work Previosuly Performed The Following Activities Are Required; Removal Of Old And Installation Of 88 Storm Doors In Sinsabaugh I &amp; II; Installation Of 27 PTAC HVAC Units In Sinsabaugh II, And Installation Of Fire Alarm Systems In Sinsabaugh II.</t>
  </si>
  <si>
    <t>Ulbrich Heights Renovations</t>
  </si>
  <si>
    <t>5-49 Louis Circle; 7-9, 16-19 Tremper Drive; 35-39, 57-59, Wharton Brook Drive</t>
  </si>
  <si>
    <t>06-6002467</t>
  </si>
  <si>
    <t>towngov@wallingfordct.gov</t>
  </si>
  <si>
    <t>CommunityConsulting92@charter.net</t>
  </si>
  <si>
    <t>Exterior Door &amp; Lock Replacements, Sewer Lateral Replacements, Garden Apartment Bathroom &amp; Kitchen Upgrades, Exterior Siding Replacement, &amp; Ada Enhancements To One Bedroom Apartments.</t>
  </si>
  <si>
    <t>14</t>
  </si>
  <si>
    <t>Washington</t>
  </si>
  <si>
    <t>James L.</t>
  </si>
  <si>
    <t>Brinton</t>
  </si>
  <si>
    <t>2 Bryan Plaza</t>
  </si>
  <si>
    <t>06794</t>
  </si>
  <si>
    <t>Dodge Farms</t>
  </si>
  <si>
    <t>1-4 Brinsmade Road</t>
  </si>
  <si>
    <t>06-6002118</t>
  </si>
  <si>
    <t>Michelle Gorra</t>
  </si>
  <si>
    <t>(860) 868-6383</t>
  </si>
  <si>
    <t>jbrinton@washingtonct.org</t>
  </si>
  <si>
    <t>REPLACE ALL EXISTING EXTERIOR WINDOWS WITH THERMALLY_x000D_
BROKEN, HIGH EFFICIENCY VINYL DOUBLE HUNG WINDOWS W/ LOW_x000D_
"E" /ARGON INSULATED GLAZING &amp; ENERGY STAR CERTIFIED TO_x000D_
MEET PRESENT ENERGY STAR REQUIREMENTS._x000D_
 REMOVE EXISTING BOILER AND REPLACE WITH NEW EFFICIENCY LP_x000D_
FIRED BOILERS._x000D_
 REMOVE UNDERGROUND OIL TANKS AND INSTALL NEW_x000D_
UNDERGROUND LP TANKS TO SUPPLY FUEL TO HEATING AND_x000D_
COOKING SYSTEMS._x000D_
 REPLACE EXISTING LP TANK WITH NEW UNDERGROUND TANK TO_x000D_
SERVE HEATING AND COOKING._x000D_
 PROVIDE NEW GENERATOR._x000D_
 REMOVE &amp; REPLACE EXISTING TRANSFER SWITCH._x000D_
PROVIDE NEW CHIMNEY CAP AND REFLASH THE WHOLE CHIMNEY - Kitchen Renovations, partial bathroom fan cabinet sink and counters</t>
  </si>
  <si>
    <t>33</t>
  </si>
  <si>
    <t>Westbrook</t>
  </si>
  <si>
    <t>866 Boston Post Road</t>
  </si>
  <si>
    <t>06498</t>
  </si>
  <si>
    <t>Worthington Manor</t>
  </si>
  <si>
    <t>34 Worthington Drive</t>
  </si>
  <si>
    <t>06-6002123</t>
  </si>
  <si>
    <t>Suzanne Helchowski</t>
  </si>
  <si>
    <t>(860) 399-3040</t>
  </si>
  <si>
    <t>Exterior Upgrades Including Roof Eplacement, Doors, Gutters, Siding Repairs. Upgrades And Replacement Of The Hvac Mechanical Systems. Entry Doors, Flooring, Paving,</t>
  </si>
  <si>
    <t>*see notes</t>
  </si>
  <si>
    <t xml:space="preserve">in capacity </t>
  </si>
  <si>
    <t xml:space="preserve">for consultant </t>
  </si>
  <si>
    <t>Comments due 8/11/21</t>
  </si>
  <si>
    <t>Comments due 8/9/21</t>
  </si>
  <si>
    <t>The proposed building improvements to the Gillespie Center, Westport CT will ensure safe access to the food pantry, case-management spaces, and personal care facilities.  The current space required enhanced access and locations for staff and client interactions.  The proposed building enhancements ensure flexibility, accessibility, and COVID-19 safety to prevent housing and food disparities across Fairfield County. _x000D_
_x000D_
•	Create a separate ADA entrance to the second floor that diverts traffic from the staff and volunteer workspaces, the shelter, and community room residential areas. _x000D_
•	To increase food pantry capacity/ access._x000D_
•	Enhance current workspace to allow for COVID-19 distancing measures._x000D_
•	Install COVID-safe physical barriers to protect staff and clients with unknown infection status._x000D_
•	Make necessary improvements to the heating, cooling, and ventilation system to provide COVID safe airflow in occupied spaces. _x000D_
•	To improve COVID distancing measures in limited client/staff workspaces to provide case management services safely. _x000D_
•	To upgrade/designate restroom and laundry facilities for residents to safely engage in self-care activities.</t>
  </si>
  <si>
    <t>21DOH00005SCCV</t>
  </si>
  <si>
    <t>SC2009801E</t>
  </si>
  <si>
    <t>SC2100201A</t>
  </si>
  <si>
    <t>SC2100701D</t>
  </si>
  <si>
    <t>SC2102101D</t>
  </si>
  <si>
    <t>SC2104901D</t>
  </si>
  <si>
    <t>SC2105001A</t>
  </si>
  <si>
    <t>SC2105501A</t>
  </si>
  <si>
    <t>SC2108501D</t>
  </si>
  <si>
    <t>SC2110101A</t>
  </si>
  <si>
    <t>SC2112601A</t>
  </si>
  <si>
    <t>SC2114801A</t>
  </si>
  <si>
    <t>SC2115001A</t>
  </si>
  <si>
    <t>SC2115401A</t>
  </si>
  <si>
    <t xml:space="preserve">*CDBG/SSHP project demonstrating need with comprehensive plan noted </t>
  </si>
  <si>
    <t xml:space="preserve">NA </t>
  </si>
  <si>
    <r>
      <rPr>
        <b/>
        <sz val="8"/>
        <rFont val="Arial"/>
        <family val="2"/>
      </rPr>
      <t xml:space="preserve">Infrastructure, Public Facility etc. </t>
    </r>
    <r>
      <rPr>
        <sz val="8"/>
        <rFont val="Arial"/>
        <family val="2"/>
      </rPr>
      <t xml:space="preserve">Pictures &amp; reports that </t>
    </r>
    <r>
      <rPr>
        <b/>
        <sz val="8"/>
        <rFont val="Arial"/>
        <family val="2"/>
      </rPr>
      <t>don't</t>
    </r>
    <r>
      <rPr>
        <sz val="8"/>
        <rFont val="Arial"/>
        <family val="2"/>
      </rPr>
      <t xml:space="preserve"> support severe deterioration</t>
    </r>
  </si>
  <si>
    <t>Applicant must submit a letter from representing attorney indicating no litigation</t>
  </si>
  <si>
    <t xml:space="preserve">a) </t>
  </si>
  <si>
    <t xml:space="preserve">b) </t>
  </si>
  <si>
    <t xml:space="preserve">d) </t>
  </si>
  <si>
    <t xml:space="preserve">e) </t>
  </si>
  <si>
    <t xml:space="preserve">f) </t>
  </si>
  <si>
    <t xml:space="preserve">g) </t>
  </si>
  <si>
    <t xml:space="preserve">Consultant:  </t>
  </si>
  <si>
    <t xml:space="preserve">For each of the evaluation areas below, an applicant will receive points only for the criteria that yields the highest number of points. </t>
  </si>
  <si>
    <t xml:space="preserve">(and displacement plan) </t>
  </si>
  <si>
    <r>
      <rPr>
        <b/>
        <i/>
        <sz val="9"/>
        <rFont val="Arial"/>
        <family val="2"/>
      </rPr>
      <t>COVID-19 Safe Practices-</t>
    </r>
    <r>
      <rPr>
        <i/>
        <sz val="9"/>
        <rFont val="Arial"/>
        <family val="2"/>
      </rPr>
      <t xml:space="preserve"> Applicants must prepare a plan reflecting COVID-19 Safe practices  e.g. Hand-sanitizing stations, mandatory face mask</t>
    </r>
  </si>
  <si>
    <t>if plan does not consider COVID-19 Safe practices deduct 2 pts</t>
  </si>
  <si>
    <t xml:space="preserve">Is a housing development project.  </t>
  </si>
  <si>
    <t xml:space="preserve">Killingly, Ledyard, Mansfield, Montville, Naugatuck, Plainfield, Plainville, Plymouth, Preston, </t>
  </si>
  <si>
    <t>Putnam, Scotland, Seymour, Sprague, Stafford, Sterling, Thomaston, Torrington, Vernon,</t>
  </si>
  <si>
    <t xml:space="preserve">Derby, East Haven, East Windsor, Enfield, Griswold, Groton </t>
  </si>
  <si>
    <t xml:space="preserve">    1 of 3</t>
  </si>
  <si>
    <r>
      <t xml:space="preserve">A. </t>
    </r>
    <r>
      <rPr>
        <sz val="10"/>
        <rFont val="Tahoma"/>
        <family val="2"/>
      </rPr>
      <t>Drawings &amp; Specifications Compliance Certification</t>
    </r>
  </si>
  <si>
    <t>___Y(20) ____N(0)</t>
  </si>
  <si>
    <r>
      <t xml:space="preserve">A.2 </t>
    </r>
    <r>
      <rPr>
        <sz val="10"/>
        <rFont val="Tahoma"/>
        <family val="2"/>
      </rPr>
      <t>Drawings Completion Level (40%+)</t>
    </r>
  </si>
  <si>
    <t>____N(0) ____S(5) ____D (10) ____F(15)</t>
  </si>
  <si>
    <r>
      <t xml:space="preserve"> </t>
    </r>
    <r>
      <rPr>
        <sz val="10"/>
        <rFont val="Tahoma"/>
        <family val="2"/>
      </rPr>
      <t>Specifications Completion Level</t>
    </r>
    <r>
      <rPr>
        <b/>
        <sz val="10"/>
        <rFont val="Tahoma"/>
        <family val="2"/>
      </rPr>
      <t xml:space="preserve"> </t>
    </r>
  </si>
  <si>
    <t>____G(10)   ____H(0)   ____L(0)</t>
  </si>
  <si>
    <r>
      <t xml:space="preserve">C. </t>
    </r>
    <r>
      <rPr>
        <sz val="10"/>
        <rFont val="Tahoma"/>
        <family val="2"/>
      </rPr>
      <t xml:space="preserve">Project Development Budget </t>
    </r>
  </si>
  <si>
    <t xml:space="preserve"> D</t>
  </si>
  <si>
    <r>
      <rPr>
        <b/>
        <sz val="10"/>
        <rFont val="Tahoma"/>
        <family val="2"/>
      </rPr>
      <t>D1</t>
    </r>
    <r>
      <rPr>
        <sz val="10"/>
        <rFont val="Tahoma"/>
        <family val="2"/>
      </rPr>
      <t xml:space="preserve">. Consultant Contract </t>
    </r>
  </si>
  <si>
    <t>1. RFQ Ad</t>
  </si>
  <si>
    <t>2. List of Responders</t>
  </si>
  <si>
    <r>
      <t xml:space="preserve">D2. </t>
    </r>
    <r>
      <rPr>
        <sz val="10"/>
        <rFont val="Tahoma"/>
        <family val="2"/>
      </rPr>
      <t xml:space="preserve">A/E Contract </t>
    </r>
  </si>
  <si>
    <r>
      <t xml:space="preserve">D3. </t>
    </r>
    <r>
      <rPr>
        <sz val="10"/>
        <rFont val="Tahoma"/>
        <family val="2"/>
      </rPr>
      <t xml:space="preserve">Construction Procurement Plan </t>
    </r>
  </si>
  <si>
    <r>
      <t xml:space="preserve">P10. </t>
    </r>
    <r>
      <rPr>
        <sz val="10"/>
        <rFont val="Tahoma"/>
        <family val="2"/>
      </rPr>
      <t xml:space="preserve">Draft Bid Ad or Quote Solicitation Document </t>
    </r>
  </si>
  <si>
    <r>
      <t xml:space="preserve">P11. </t>
    </r>
    <r>
      <rPr>
        <sz val="10"/>
        <rFont val="Tahoma"/>
        <family val="2"/>
      </rPr>
      <t xml:space="preserve">Draft Owner Contractor Agreement </t>
    </r>
  </si>
  <si>
    <t xml:space="preserve">4.6 ENERGY EFFICIENCY &amp; GREEN BUILDING </t>
  </si>
  <si>
    <t>(must follow CHFA standards)</t>
  </si>
  <si>
    <t>a. Resiliency</t>
  </si>
  <si>
    <t>15 points - on-site emergency power  (natural gas, diesel, propane generator or solar/storage)</t>
  </si>
  <si>
    <t>for common use space to house 100% of residents</t>
  </si>
  <si>
    <t xml:space="preserve">a. Energy Upgrades </t>
  </si>
  <si>
    <t>(25 points - Energy Conservation Plan and Utility Letter of Participation required)</t>
  </si>
  <si>
    <r>
      <rPr>
        <b/>
        <sz val="10"/>
        <rFont val="Tahoma"/>
        <family val="2"/>
      </rPr>
      <t>b. Renewable Energy Onsite</t>
    </r>
    <r>
      <rPr>
        <sz val="10"/>
        <rFont val="Tahoma"/>
        <family val="2"/>
      </rPr>
      <t xml:space="preserve">  </t>
    </r>
  </si>
  <si>
    <t>(10 points for on-site solar planned)</t>
  </si>
  <si>
    <t>c. Water Efficiency</t>
  </si>
  <si>
    <t>(5 points total - must be included in specifications or fixture schedules)</t>
  </si>
  <si>
    <r>
      <t>d. Sustainable Sites</t>
    </r>
    <r>
      <rPr>
        <sz val="10"/>
        <rFont val="Tahoma"/>
        <family val="2"/>
      </rPr>
      <t xml:space="preserve">   </t>
    </r>
  </si>
  <si>
    <t>(5 points low impact stormwater management, dark sky lighting)</t>
  </si>
  <si>
    <t xml:space="preserve">e. Low-emitting Materials </t>
  </si>
  <si>
    <t>(5 points - all specified items as applicable)</t>
  </si>
  <si>
    <t xml:space="preserve">   </t>
  </si>
  <si>
    <t xml:space="preserve">f. Construction Waste Management </t>
  </si>
  <si>
    <t>5 points - CWM Plan in Specifications</t>
  </si>
  <si>
    <t xml:space="preserve"> 2 of 3</t>
  </si>
  <si>
    <t>3 of 3</t>
  </si>
  <si>
    <t>4.3.B</t>
  </si>
  <si>
    <t>4.3.C</t>
  </si>
  <si>
    <t>0-19%</t>
  </si>
  <si>
    <t>20-39%</t>
  </si>
  <si>
    <t>40-59%</t>
  </si>
  <si>
    <t>60-79%</t>
  </si>
  <si>
    <t>80-99%</t>
  </si>
  <si>
    <t xml:space="preserve">*If PI committed to this project is between </t>
  </si>
  <si>
    <t xml:space="preserve">Does the Town have an acceptable plan for the use of the existing balance </t>
  </si>
  <si>
    <t>within the next fiscal year?</t>
  </si>
  <si>
    <t xml:space="preserve">4.5.D.1  Grant Consultant Procurement and Contract </t>
  </si>
  <si>
    <t xml:space="preserve"> (Answer Yes/No for each question)</t>
  </si>
  <si>
    <t xml:space="preserve">In the last 4 years, the number of grants completed within the original  budget period </t>
  </si>
  <si>
    <t xml:space="preserve">9 - The Town Staff person Who Will Work on The Project/Program </t>
  </si>
  <si>
    <t>Does this project include a generator for the Community Center?</t>
  </si>
  <si>
    <t xml:space="preserve">Does the solar power include battery backup? </t>
  </si>
  <si>
    <t xml:space="preserve">Does this project include a whole campus generator for all units? </t>
  </si>
  <si>
    <t xml:space="preserve">Does the project include energy conservation/ solar power? </t>
  </si>
  <si>
    <t xml:space="preserve">Does the project encourage aging in place elements(all other non ADA units to include (accessible commode/walk-in showers etc) </t>
  </si>
  <si>
    <t>Does the project include an update/increase in #of units to meet State 10% Type A units?</t>
  </si>
  <si>
    <t>*CDBG/SSHP Blended Projects (100 Bonus points)</t>
  </si>
  <si>
    <t>Town/City/Borough of:</t>
  </si>
  <si>
    <t>COVID Y/N</t>
  </si>
  <si>
    <t>Project Site Location</t>
  </si>
  <si>
    <t>3037</t>
  </si>
  <si>
    <t>3039</t>
  </si>
  <si>
    <t>16DOH0007SC</t>
  </si>
  <si>
    <t>3005</t>
  </si>
  <si>
    <t>3006</t>
  </si>
  <si>
    <t>16DOH0022SC</t>
  </si>
  <si>
    <t>3035</t>
  </si>
  <si>
    <t>3036</t>
  </si>
  <si>
    <t>70 Woodland Road</t>
  </si>
  <si>
    <t>Cheryl</t>
  </si>
  <si>
    <t>Blanchard</t>
  </si>
  <si>
    <t>3280</t>
  </si>
  <si>
    <t>3281</t>
  </si>
  <si>
    <t>This project will involve handicapped accessibility upgrades to bathrooms through tub-to-shower conversions._x000D_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t>
  </si>
  <si>
    <t>3286</t>
  </si>
  <si>
    <t>The project will involve electrical upgrades, which will consist of replacing 83 main breaker panels and 83 meter boxes at Laurel Park._x000D_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t>
  </si>
  <si>
    <t>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t>
  </si>
  <si>
    <t>Extension was approved in September</t>
  </si>
  <si>
    <t>3328</t>
  </si>
  <si>
    <t>3329</t>
  </si>
  <si>
    <t>21DOH00004SC</t>
  </si>
  <si>
    <t>rhinesl@madisonct.org</t>
  </si>
  <si>
    <t>20DOH00002SC</t>
  </si>
  <si>
    <t>10/29/20</t>
  </si>
  <si>
    <t>3339</t>
  </si>
  <si>
    <t>3340</t>
  </si>
  <si>
    <t>21DOH00005SC</t>
  </si>
  <si>
    <t>Ansonia Housing Rehabilitation Program</t>
  </si>
  <si>
    <t>8/26/2021</t>
  </si>
  <si>
    <t>Comments due 5/30/20</t>
  </si>
  <si>
    <t>Comments due 11/6/21</t>
  </si>
  <si>
    <t>3332</t>
  </si>
  <si>
    <t>3333</t>
  </si>
  <si>
    <t>21DOH00007SCCV</t>
  </si>
  <si>
    <t>kfitzgerald@uwgnh.org</t>
  </si>
  <si>
    <t>QuerciaK@ci.guilford.ct.us</t>
  </si>
  <si>
    <t>203-453-8015</t>
  </si>
  <si>
    <t>Grant changed managers Paula, Jerry then Dominic</t>
  </si>
  <si>
    <t>8/4/2021</t>
  </si>
  <si>
    <t>Comments due 9/29/21</t>
  </si>
  <si>
    <t>Joseph</t>
  </si>
  <si>
    <t>Kilduff</t>
  </si>
  <si>
    <t>Two Million Three Hundred Thousand</t>
  </si>
  <si>
    <t>3/24/22</t>
  </si>
  <si>
    <t>3322</t>
  </si>
  <si>
    <t>3323</t>
  </si>
  <si>
    <t>33 East Main Street</t>
  </si>
  <si>
    <t>Portland Shelter Diversion Program</t>
  </si>
  <si>
    <t>3/22/21</t>
  </si>
  <si>
    <t>3341</t>
  </si>
  <si>
    <t>3342</t>
  </si>
  <si>
    <t>21DOH00006SC</t>
  </si>
  <si>
    <t>Comments due 8/24/21</t>
  </si>
  <si>
    <t>3334</t>
  </si>
  <si>
    <t>3335</t>
  </si>
  <si>
    <t>21DOH00008SCCV</t>
  </si>
  <si>
    <t>955</t>
  </si>
  <si>
    <t>11/23/2021 M approved additional $350K for this project.  Addiditional funds only no increase in time</t>
  </si>
  <si>
    <t>3/17/21</t>
  </si>
  <si>
    <t>3324</t>
  </si>
  <si>
    <t>3325</t>
  </si>
  <si>
    <t>21DOH00004SCCV</t>
  </si>
  <si>
    <t>4/21/21</t>
  </si>
  <si>
    <t>3358</t>
  </si>
  <si>
    <t>3359</t>
  </si>
  <si>
    <t>21DOH00003SC</t>
  </si>
  <si>
    <t>8/6/2021</t>
  </si>
  <si>
    <t>22DOH00002SC</t>
  </si>
  <si>
    <t>nwhess@naugatuck-ct.gov</t>
  </si>
  <si>
    <t>1011</t>
  </si>
  <si>
    <t>Comments due 8/14/21</t>
  </si>
  <si>
    <t>6/14/2022</t>
  </si>
  <si>
    <t>3336</t>
  </si>
  <si>
    <t>3337</t>
  </si>
  <si>
    <t>22DOH00005SCCV</t>
  </si>
  <si>
    <t>Jennifer</t>
  </si>
  <si>
    <t>Tooker</t>
  </si>
  <si>
    <t>Seven Hundred Ninety Nine Thousand</t>
  </si>
  <si>
    <t>1500</t>
  </si>
  <si>
    <t>8/27/2021</t>
  </si>
  <si>
    <t>SC2214601</t>
  </si>
  <si>
    <t>KidSafe CT Retaining Wall Reconstruction</t>
  </si>
  <si>
    <t>19 Elm Street</t>
  </si>
  <si>
    <t>(860) 870-3670</t>
  </si>
  <si>
    <t>The project is the removal and reconstruction of a retaining wall located in the main KIDSAFE CT parking lot. The existing cast in place concrete retaining wall contains pyrrhotite and is showing significant signs of deterioration.</t>
  </si>
  <si>
    <t>222</t>
  </si>
  <si>
    <t>3353</t>
  </si>
  <si>
    <t>3354</t>
  </si>
  <si>
    <t>22DOH00001SC</t>
  </si>
  <si>
    <t>2/17/22</t>
  </si>
  <si>
    <t>3326</t>
  </si>
  <si>
    <t>3327</t>
  </si>
  <si>
    <t>6/3/21</t>
  </si>
  <si>
    <t>ntereso@enfield.org</t>
  </si>
  <si>
    <t>3/2/21</t>
  </si>
  <si>
    <t>3551</t>
  </si>
  <si>
    <t>3330</t>
  </si>
  <si>
    <t>3331</t>
  </si>
  <si>
    <t>22DOH00006SCCV</t>
  </si>
  <si>
    <t>38000</t>
  </si>
  <si>
    <t>3/2/2021</t>
  </si>
  <si>
    <t>One Million, Two Hundred Ninety-Seven Thousand, One Hundred Ninety-Three</t>
  </si>
  <si>
    <t>169.9</t>
  </si>
  <si>
    <t>Modernization at James J. O'Donnell Elderly Housing Complex</t>
  </si>
  <si>
    <t>(203) 437-1598</t>
  </si>
  <si>
    <t>lilia.kieltyka@ct.gov</t>
  </si>
  <si>
    <t>39.2</t>
  </si>
  <si>
    <t>43.9</t>
  </si>
  <si>
    <t>141.9</t>
  </si>
  <si>
    <t>Proposed Redevelopment Of Enfield Manor</t>
  </si>
  <si>
    <t>99</t>
  </si>
  <si>
    <t>187.5</t>
  </si>
  <si>
    <t>Comments due 7/9/21</t>
  </si>
  <si>
    <t>48.0</t>
  </si>
  <si>
    <t>28.5</t>
  </si>
  <si>
    <t>176.0</t>
  </si>
  <si>
    <t>Temple Pines Improvements Hybrid</t>
  </si>
  <si>
    <t>555 Pool Road North Haven</t>
  </si>
  <si>
    <t>06-1015722</t>
  </si>
  <si>
    <t>freda.michael@northhaven-ct.us</t>
  </si>
  <si>
    <t>Lilia.Kieltyka@ct.gov</t>
  </si>
  <si>
    <t>Paul Grimmer/Charelene Defilippo</t>
  </si>
  <si>
    <t>p.grimmer@sheltonedc.com</t>
  </si>
  <si>
    <t>181.9</t>
  </si>
  <si>
    <t>37.4</t>
  </si>
  <si>
    <t>54.5</t>
  </si>
  <si>
    <t>Hall</t>
  </si>
  <si>
    <t>jhall@westbrookct.us</t>
  </si>
  <si>
    <t>32</t>
  </si>
  <si>
    <t>SC2110102C</t>
  </si>
  <si>
    <t>Diaper Bank of Connecticut (A Non-Profit)</t>
  </si>
  <si>
    <t>Non-Profit</t>
  </si>
  <si>
    <t>Janet Alfano/Staff</t>
  </si>
  <si>
    <t>3357</t>
  </si>
  <si>
    <t>22DOH00002SCCV</t>
  </si>
  <si>
    <t>Janet</t>
  </si>
  <si>
    <t>Alfano</t>
  </si>
  <si>
    <t>370 State Street, Suite 4</t>
  </si>
  <si>
    <t>Basic Health Needs Across the Lifespan</t>
  </si>
  <si>
    <t>Various Distribution points State of CT</t>
  </si>
  <si>
    <t>20-1179912</t>
  </si>
  <si>
    <t>Janet  Alfano</t>
  </si>
  <si>
    <t>janet@thediaperbank.org</t>
  </si>
  <si>
    <t>danielle@thediaperbank.org</t>
  </si>
  <si>
    <t>getting incontinence products into the hands of low-income residents in CT.  The Rise program addresses the specific needs of older adults, toddlers and infants.  The Rise program directly meets the urgent need in Connecticut by getting incontinence products into the hands of low-income individuals and families who need them. To do this, we will use the same proven strategy that we have been using since 2004 to distribute infant and toddler diapers and older adults.  Distribution will be increased in the following ways throughout the grant period: _x000D_
-This funding will allow us to serve at least 800 additional older adults per month_x000D_
-This funding will allow us to serve at least 1,000 additional families per month_x000D_
-This funding will allow us to serve at least 4,000 additional individuals with menstrual supply_x000D_
_x000D_
individuals and families who need them. To do this, we will use the same proven strategy that_x000D_
we have been using since 2004 to distribute infant and toddler diapers. We will form strategic_x000D_
partnerships with nonprofit agencies – in the case of Rise, ones that already are working with_x000D_
older adults – and provide incontinence products to the agencies, which then distribute them to_x000D_
the adults in need.  Visiting Nurse &amp; Hospice of Fairfield County_x000D_
✔ TEAM Inc. Derby_x000D_
✔ Community Action Agency of New Haven_x000D_
✔ Person to Person, Darien_x000D_
✔ Interfaith Volunteer Caregivers of Greater New Haven_x000D_
✔ New Opportunities Torrington and Waterbury_x000D_
✔ North Haven Senior Center_x000D_
✔ Cornerstone Foundation, Vernon</t>
  </si>
  <si>
    <t>203-934-7009</t>
  </si>
  <si>
    <t>6000</t>
  </si>
  <si>
    <t>CDBG-CV1</t>
  </si>
  <si>
    <t>CDBG-CV2</t>
  </si>
  <si>
    <t>CDBG-CV3</t>
  </si>
  <si>
    <t>SC2104901C</t>
  </si>
  <si>
    <t>Community Health Resources, Inc.</t>
  </si>
  <si>
    <t>3355</t>
  </si>
  <si>
    <t>3356</t>
  </si>
  <si>
    <t>22DOH00001SCCV</t>
  </si>
  <si>
    <t>Heather</t>
  </si>
  <si>
    <t>Gates</t>
  </si>
  <si>
    <t>President/CEO</t>
  </si>
  <si>
    <t>2 Waterside Crossing</t>
  </si>
  <si>
    <t>Suite 401</t>
  </si>
  <si>
    <t>Mobile Homeless Diversion Program</t>
  </si>
  <si>
    <t>Three Hundred Sixteen Thousand, Two Hundred</t>
  </si>
  <si>
    <t>Enfield, Windsor, Windsor Locks, East Granby, Granby, Suffield, South Windsor, East Windsor, Bloomfield, Somers, Hartford</t>
  </si>
  <si>
    <t>06-6082527</t>
  </si>
  <si>
    <t>Maureen McGuire</t>
  </si>
  <si>
    <t>(860) 697-3348</t>
  </si>
  <si>
    <t>HGates@chrhealth.org</t>
  </si>
  <si>
    <t>MMcGuire@chrhealth.org</t>
  </si>
  <si>
    <t>The program will help people and families who are at risk of imminent homelessness by connecting them to both safe and affordable housing and support services.  CHR's team will continue to help low to moderately income individuals and families who are at risk of becoming homeless, or homeless, find safe and affordable housing. CHR will continue to work with the Greater Hartford CAN and community providers.</t>
  </si>
  <si>
    <t>MGaudet@chrhealth.org</t>
  </si>
  <si>
    <t>(860) 697-3321</t>
  </si>
  <si>
    <t>1680</t>
  </si>
  <si>
    <t>SC2011302D</t>
  </si>
  <si>
    <t>Community Resource Management</t>
  </si>
  <si>
    <t>Curley</t>
  </si>
  <si>
    <t>33 E. Main Street</t>
  </si>
  <si>
    <t>Portland Senior Center COVID Renovations</t>
  </si>
  <si>
    <t>Seven Hundred Twenty Five Thousand</t>
  </si>
  <si>
    <t>7 Waverly Avenue, Portland, CT</t>
  </si>
  <si>
    <t>Ryan Curley</t>
  </si>
  <si>
    <t>rcurley@potlandct.org</t>
  </si>
  <si>
    <t>The Town of Portland proposes to provide senior citizens with expanded access to shelter and food at the Portland Senior Center respond to and prevent the COVID-19 virus. Specifically, the Town will upgrade its kitchen,   HVAC and power capacity at the senior center to increase capacity both to safely provide additional meals at the senior center and to increase local capacity by preparing meals at the cneterand by involving local restaurants and businesses to provide home delivery including the preparation of grab and go meals to go (for pickup). It will also improve the HVAC system and add a new generator to create a warming center for seniors in need of shelter in the event of severe weather, power outages, health and environmental challenges etc.</t>
  </si>
  <si>
    <t>826</t>
  </si>
  <si>
    <t>SC2209501</t>
  </si>
  <si>
    <t>New London Homeless Hospitality Center, Inc.</t>
  </si>
  <si>
    <t>Housing Enterprises, Inc.</t>
  </si>
  <si>
    <t>Zall</t>
  </si>
  <si>
    <t>325 Huntington Street</t>
  </si>
  <si>
    <t>Housing Resource Center</t>
  </si>
  <si>
    <t>727 Bank Street, New London, CT</t>
  </si>
  <si>
    <t>20-5606908</t>
  </si>
  <si>
    <t>(860) 439-1573</t>
  </si>
  <si>
    <t>czall@snet.net</t>
  </si>
  <si>
    <t>The project is to provide office and meeting space for the New London Homeless Hospitality Center’s (NLHHC) staff to provide assistance to individuals and families for various services such as legal, employment, rental assistance, mental health/health referrals and so forth.</t>
  </si>
  <si>
    <t>261</t>
  </si>
  <si>
    <t>SC2204901X</t>
  </si>
  <si>
    <t>Ellen</t>
  </si>
  <si>
    <t>Zoppo-Sassu</t>
  </si>
  <si>
    <t>09003</t>
  </si>
  <si>
    <t>17 Enfield Terrace, Enfield, CT</t>
  </si>
  <si>
    <t>Enfield Manor</t>
  </si>
  <si>
    <t>ezappo@enfield.org</t>
  </si>
  <si>
    <t>The residential apartments at Enfield Manor were constructed in 1964 and 1965 for_x000D_
a total of 80 units within 17 one story buildings. The Enfield Housing Authority seeks_x000D_
to replace all existing structures containing the 80 units, with two new three-story_x000D_
buildings that will have 99 units in total. The existing infrastructure would also be_x000D_
removed and replaced. The floor area of the apartments will be increased to 755_x000D_
SF. The apartments will meet ADA accessibility standards. A total of 115 parking_x000D_
spaces will be provided. There will be a service road that surrounds the perimeter_x000D_
of the buildings allowing for access of emergency vehicles. A walking path will flow_x000D_
through the east side of the site to encourage passive outdoor recreation_x000D_
a total of 80 units within 17 one story buildings. The Enfield Housing Authority seeks_x000D_
to replace all existing structures containing the 80 units, with two new three-story_x000D_
buildings that will have 99 units in total. The existing infrastructure would also be_x000D_
removed and replaced. The floor area of the apartments will be increased to 755_x000D_
SF. The apartments will meet ADA accessibility standards. A total of 115 parking_x000D_
spaces will be provided. There will be a service road that surrounds the perimeter_x000D_
of the buildings allowing for access of emergency vehicles. A walking path will flow</t>
  </si>
  <si>
    <t>71</t>
  </si>
  <si>
    <t>SC2202101D</t>
  </si>
  <si>
    <t>Infrastructure in Support of Affordable Housing</t>
  </si>
  <si>
    <t>Lilly and Miguel</t>
  </si>
  <si>
    <t>Eight Hundred Ninety Nine Thousand</t>
  </si>
  <si>
    <t>0 Lime Rock Station, Canaan, CT</t>
  </si>
  <si>
    <t>selectmen@canaanfallsvillage.org</t>
  </si>
  <si>
    <t>Actual physical activities to be undertaken for the River Road Homes project to be_x000D_
located on River Road, Canaan (Falls Village), Connecticut with CDBG funds are as_x000D_
follows:_x000D_
SITE CLEARING_x000D_
• Clearing and Grubbing_x000D_
• Topsoil Stripping_x000D_
• Disposal of Surplus and Waste Materials_x000D_
EARTH MOVING_x000D_
• Excavation for Roadway to include excavation of surfaces under roadways_x000D_
and pavements within the CDBG scope_x000D_
• Excavation for Storm Drainage Trenches_x000D_
• Stockpile soil materials_x000D_
• Backfill including Storm Drainage Trench Backfill_x000D_
• Compaction of Soil Backfills and Fills_x000D_
• Grading_x000D_
GRAVEL_x000D_
• Installation of Gravel for Trenches_x000D_
• Installation of Gravel for Pavement Base_x000D_
STORM DRAINAGE_x000D_
• Installation of gravity flow, non-pressure storm drainage</t>
  </si>
  <si>
    <t>SC2216401B</t>
  </si>
  <si>
    <t>Flavia Rey de Castro/Staff</t>
  </si>
  <si>
    <t>Town Staff CGA</t>
  </si>
  <si>
    <t>16401</t>
  </si>
  <si>
    <t>Flavia Rey de Castro</t>
  </si>
  <si>
    <t>(860) 285-1936</t>
  </si>
  <si>
    <t>souza@townofwindsorct.com</t>
  </si>
  <si>
    <t>reydecastro@townofwindsorct.com</t>
  </si>
  <si>
    <t>The Town of Windsor requests funding to further capitalize the Town’s Housing Rehabilitation Program. This program is part of a town-wide, comprehensive neighborhood preservation initiative. It provides financial and technical assistance to low/moderate income households, those whose income falls at or below 80% of the area median. Eligible activities include correction of housing code violations, cost-effective energy conservation measures, modifications for handicapped accessibility, and hazardous material abatement and/or containment. This includes reduction of lead-based paint hazards, the removal or encapsulation of asbestos, addressing mold problems and removal of underground storage tanks. The requested grant would provide funding to rehab fifteen housing units.</t>
  </si>
  <si>
    <t>SC2216301A</t>
  </si>
  <si>
    <t>Community Consulting</t>
  </si>
  <si>
    <t>09015</t>
  </si>
  <si>
    <t>Renovations At Terry Court</t>
  </si>
  <si>
    <t>Two Million</t>
  </si>
  <si>
    <t>166-168 Ash Street, 6-24 Canal Street, 1-20 Coral Street, 3-83 Hope Street, 4-76_x000D_
Normandy Ave, 20-21 Terry Ave</t>
  </si>
  <si>
    <t>06-6000423</t>
  </si>
  <si>
    <t>YukShan Li</t>
  </si>
  <si>
    <t>The Town of Windham on behalf of the Willimantic Housing Authority (WHA) proposes to use_x000D_
funds from a 2022 Small Cities Community Development Block Grant to complete priority_x000D_
capital needs at Terry Court, located at 166-168 Ash Street, 6-24 Canal Street, 1-20 Coral_x000D_
Street, 3-83 Hope Street, 4-76 Normandy Ave, and 20-21 Terry Ave, Willimantic. WHA owns_x000D_
and operates the 68-unit low- and moderate-income housing complex, where 188 children and_x000D_
adults reside. Without external funding, WHA would not be able to move forward with the_x000D_
project, jeopardizing a suitable living environment for low- and moderate-income residents._x000D_
Attached is the signed Sub-recipient Agreement between the Town of Windham and WHA in_x000D_
order to undertake the proposed scope of work, should the Town be awarded funding.</t>
  </si>
  <si>
    <t>68</t>
  </si>
  <si>
    <t>SC2215001A</t>
  </si>
  <si>
    <t>Dodge Farm</t>
  </si>
  <si>
    <t>1-4 Brinsmade Road, Washington, CT</t>
  </si>
  <si>
    <t>GENERAL_x000D_
• REMOVE &amp; REPLACE EXISTING PAVEMENT &amp; CURBING AT PARKING_x000D_
AREA &amp; DRIVEWAY. RESTRIPE PARKING AREAS TO MATCH EXISTING._x000D_
• PROVIDE NEW CONCRETE DUMPSTER PAD &amp; TRASH ENCLOSURE._x000D_
• PROVIDE NEW SIDEWALK GOING TO THE DUMPSTER._x000D_
• REPAIR LAWN AND PROVIDE LANDSCAPING ON RENOVATED SITE_x000D_
AREA._x000D_
• PROVIDE NEW LED LIGHT FOR THE EXISTING LIGHT POLES._x000D_
• REPLACE ALL EXISTING EXTERIOR WINDOWS WITH THERMALLY_x000D_
BROKEN, HIGH EFFICIENCY VINYL DOUBLE HUNG WINDOWS W/ LOW_x000D_
"E" /ARGON INSULATED GLAZING &amp; ENERGY STAR CERTIFIED TO_x000D_
MEET PRESENT ENERGY STAR REQUIREMENTS._x000D_
• REMOVE EXISTING BOILER AND REPLACE WITH NEW EFFICIENCY LP_x000D_
FIRED BOILERS._x000D_
• REMOVE UNDERGROUND OIL TANKS AND INSTALL NEW_x000D_
UNDERGROUND LP TANKS TO SUPPLY FUEL TO HEATING AND_x000D_
COOKING SYSTEMS._x000D_
• REPLACE EXISTING LP TANK WITH NEW UNDERGROUND TANK TO_x000D_
SERVE HEATING AND COOKING._x000D_
• PROVIDE NEW GENERATOR._x000D_
• REMOVE &amp; REPLACE EXISTING TRANSFER SWITCH._x000D_
• PROVIDE NEW CHIMNEY CAP AND REFLASH THE WHOLE CHIMNEY -_x000D_
TYP._x000D_
Town of Washington, 2022 Small Cities CDBG_x000D_
• PROVIDE NEW FLEX FLUE VENT FOR THE NEW GAS BOILER FROM_x000D_
BOTTOM TO TOP OF CHIMNEY._x000D_
• REPLACE EXTERIOR LIGHTING AT APARTMENT ENTRY WITH NEW_x000D_
LED LIGHT. TYPICAL TO ALL BUILDINGS._x000D_
APARTMENT UNITS_x000D_
• REMOVE &amp; REPLACE EXISTING COUNTERTOPS WITH POST FORM_x000D_
COUNTERTOP._x000D_
• REMOVE EXISTING CABINETS (UPPER &amp; BASE) AND REPLACE WITH_x000D_
NEW._x000D_
• REMOVE &amp; REPLACE KITCHEN SINK &amp; FAUCET._x000D_
• REPLACE KITCHEN LIGHT FIXTURES WITH NEW ENERGY EFFICIENT_x000D_
LED FIXTURES._x000D_
• PROVIDE NEW RANGE HOOD &amp; FIRE EXTINGUISHER._x000D_
• PROVIDE NEW RANGE &amp; REFRIGERATOR._x000D_
• PROVIDE NEW SMOKE &amp; CARBON MONOXIDE DETECTOR._x000D_
• REMOVE &amp; REPLACE EXISTING BATHROOM CABINETS, COUNTERS &amp;_x000D_
FAUCET._x000D_
• REMOVE &amp; REPLACE EXISTING BATHROOM CEILING FANS WITH NEW_x000D_
ENERGY EFFICIENT FANS</t>
  </si>
  <si>
    <t>mgorra@washingtonct.org</t>
  </si>
  <si>
    <t>SC2214602A</t>
  </si>
  <si>
    <t>55 Grove Street, vernon</t>
  </si>
  <si>
    <t>06-0775588</t>
  </si>
  <si>
    <t>Michael Pucaro</t>
  </si>
  <si>
    <t>dchampagne@vernon-ct.gov</t>
  </si>
  <si>
    <t xml:space="preserve"> The Project is the renovations of Grove Court and Grove Court Extension. The complex consists of seven (7) buildings with a total of fifty-four (54) units.  _x000D_
 The scope of work consists of asphalt roof replacement on all buildings. The existing roofing system is nearing the end of its useful life expectancy and requires replacement before system failure occurs. There will be an allowance for roof sheathing replacement in the bid documents in the event that sheathing needs to be replaced. New seamless white aluminum gutters with leaf screens and downspouts will also be installed to divert the water away from the building’s foundation. _x000D_
Asbestos abatement will be performed in all buildings. Asbestos-containing materials were located in Grove Court in the floor tile mastic, joint compound, textured ceiling paint, sink undercoating, the mudded cement pipe fitting material and the tan/grey and brown floor tile. Asbestos was also identified in Grove Court Extension in the black floor tile mastic, the cream/white floor tiles, the 12” X 12” orange floor tiles and the caulk at the entry doors. _x000D_
Additional asbestos-containing materials were identified in the tub surrounding adhesive in both Grove Court and Grove Court Extension. There are additional materials that are assumed to be asbestos-containing materials in materials assumed to be present. These materials were not tested because of the extent of damage that would occur to the overlying materials._x000D_
 Additional work to be funded by the CDBG funds include upgrades to the existing ADA units for current compliance. Six units total will be renovated to achieve the required 10% compliance for ADA accommodations. _x000D_
The Community Room laundry and bathrooms are also scheduled to be renovated to meet current ADA compliance design requirements. These areas do not meet the ADA requirements and restrict the ability of residents to utilize the facility and amenities because of the existing design features. _x000D_
The upgrades to the laundry room and bath in the common spaces as well as the ADA upgrades in the dwelling units is required for code compliance.</t>
  </si>
  <si>
    <t>(860)870=3665</t>
  </si>
  <si>
    <t>56</t>
  </si>
  <si>
    <t>SC2213901A</t>
  </si>
  <si>
    <t>Colin</t>
  </si>
  <si>
    <t>Moll</t>
  </si>
  <si>
    <t>Improvements At Maple Court, Laurel Court And Broder Place</t>
  </si>
  <si>
    <t>Dominic  Carew</t>
  </si>
  <si>
    <t>One Million Six Hundred Nineten Six Hundred</t>
  </si>
  <si>
    <t>81 Bridge Street, Suffield, CT</t>
  </si>
  <si>
    <t>06-0987327</t>
  </si>
  <si>
    <t>cmoll@suffieldct.gov</t>
  </si>
  <si>
    <t>The ADA improvements include extending the walkways at the exterior of the units at_x000D_
Laurel Court, and expanding the parking area. Currently the rear entrances feature concrete_x000D_
slabs the width of the doors. This hinders access to those residents who use walkers,_x000D_
canes, and wheelchairs. The proposed work includes replacing the slabs and extending the_x000D_
existing ADA accessible walkways behind Laurel Court._x000D_
While the existing parking areas for Maple Court, Laurel Court and Broder Place currently_x000D_
have the required number of ADA parking spaces, it has become evident that there is a need_x000D_
for more. The proposed scope of work includes expanding and re-striping the parking area to_x000D_
accommodate approximately 8-10 additional ADA compliant spaces._x000D_
The proposed scope of work also includes replacing heat pumps at each housing unit. The_x000D_
existing systems are twenty years old, and many are inoperable. New heat pumps are much_x000D_
more energy efficient now and have a longer life expectancy than those manufactured twenty_x000D_
years ago._x000D_
Additional work will include replacing the existing gutters and downspouts and the concrete_x000D_
slabs under the dumpsters, all of which are in disrepair. Outside faucets are leaking resulting_x000D_
in water being wasted, and inside shut off valves within the housing units are starting to fail._x000D_
Drainage in the parking area will be improved to alleviate ponding that occurs, which freezes_x000D_
in the winter and poses a danger to residents. Lastly, all exterior outlets and branch circuits are_x000D_
currently not up to code and will be replaced with GFI branch circuits, GFI outlets and_x000D_
weatherproof covers.</t>
  </si>
  <si>
    <t>SC2212401A</t>
  </si>
  <si>
    <t>Annmarie</t>
  </si>
  <si>
    <t>Drugonis</t>
  </si>
  <si>
    <t>Castle Heights Housing Modernization</t>
  </si>
  <si>
    <t>1-34 Smith Street, Seymour, CT</t>
  </si>
  <si>
    <t>Deidra Caruso</t>
  </si>
  <si>
    <t>adrugonis@seymourct.0rg</t>
  </si>
  <si>
    <t>The Small Cities project scope is focused on primarily interior renovations and upgrades. This project scope proposes to address the following deficiencies: Smoke and CO2 detection replacements (32 units), Accessible Unit Conversion (3 units), Unit Kitchen Replacement (28 units), Unit Bathroom Replacement (28 units), Asbestos Abatement (31 Units), Hot Water Tank Replacement (25 Units)</t>
  </si>
  <si>
    <t>dcaruso@seymourct.org</t>
  </si>
  <si>
    <t>31</t>
  </si>
  <si>
    <t>SC2207401A</t>
  </si>
  <si>
    <t>Denise</t>
  </si>
  <si>
    <t>Raap</t>
  </si>
  <si>
    <t>Bantam Falls</t>
  </si>
  <si>
    <t>130 Doyle Road</t>
  </si>
  <si>
    <t>Stacey Dionne</t>
  </si>
  <si>
    <t>(860) 567-7554</t>
  </si>
  <si>
    <t>1stselectman@townoflitchfield.org</t>
  </si>
  <si>
    <t>Upgrades to the existing ADA units for 2022 compliance, replacement of all windows with triple-pane Energy Star rated windows, replacement of the second-floor porches and related supports, and framing, decking and rails, the replacement of the elevator serving the building and exterior site lighting upgrades.</t>
  </si>
  <si>
    <t>sdionne@townoflitchfield.org</t>
  </si>
  <si>
    <t>37</t>
  </si>
  <si>
    <t>SC2205201A</t>
  </si>
  <si>
    <t>Nancy Parent/Staff</t>
  </si>
  <si>
    <t>Tunxis Apartments Housing Modernization</t>
  </si>
  <si>
    <t>Liliy and Miguel</t>
  </si>
  <si>
    <t>4 Platner Street, Unit #1, Farmington, CT</t>
  </si>
  <si>
    <t>06-0741333</t>
  </si>
  <si>
    <t>blonskik@farmington-ct.org</t>
  </si>
  <si>
    <t>Tuxnis Apartments is looking to replace the all the windows and sliding doors on the complex with energy_x000D_
efficient products. By doing so are residents benefit by saving money on their utilities as the units will be efficient_x000D_
and no longer poses a safety risk.</t>
  </si>
  <si>
    <t>SC2208801A</t>
  </si>
  <si>
    <t>Oak Terrace Heat Pump Replacement</t>
  </si>
  <si>
    <t>53 Conrad Street, Naugatuck, CT</t>
  </si>
  <si>
    <t>06-6002461</t>
  </si>
  <si>
    <t>The proposed scope of work is the replacement of the existing mini split ductless heat pumps. The existing units were installed in 2010 through an Energy Grant. The units were meant to replace the tenant’s utilization of window air conditioners and various electric heat components. The units installed were not of the best quality and were an early vintage design.</t>
  </si>
  <si>
    <t>208</t>
  </si>
  <si>
    <t>SC2205901A</t>
  </si>
  <si>
    <t>Eastern Connecticut Housing Opportunities</t>
  </si>
  <si>
    <t>45  Fort Hill Road</t>
  </si>
  <si>
    <t xml:space="preserve">Grasso Gardens </t>
  </si>
  <si>
    <t>Govenors Circle, Groton, CT</t>
  </si>
  <si>
    <t>Paige Bronk</t>
  </si>
  <si>
    <t>(860) 448-4095</t>
  </si>
  <si>
    <t>jburt@groton-ct.org</t>
  </si>
  <si>
    <t>Andrew@echohomes.org</t>
  </si>
  <si>
    <t>The proposed renovations will include building envelope replacement including siding, roofing, windows and doors; Reconstruction of 18 buildings for the purpose of enclosing utility services and adding useable space to the individual housing units; Addition of Geothermal Heating systems and Solar panels to provide sustainable and highly efficient heating, cooling, hot water and electrical power generation; Interior renovations to include kitchen and bathroom renovations, update ADA Accessibility to 10% of all housing units, flooring, interior finishes and changes to floor plans to create additional useable space. In addition, we will expand the existing community room by adding a second floor, moving the office and meeting space to the second floor, and allowing the main floor to become more accessible to ADA tenants. An Elevator or ADA lift will be added to access the Second-floor space.</t>
  </si>
  <si>
    <t>pbronk@groton-ct.org</t>
  </si>
  <si>
    <t>SC2205501A</t>
  </si>
  <si>
    <t>Carusillo</t>
  </si>
  <si>
    <t>42a North Street</t>
  </si>
  <si>
    <t>06756</t>
  </si>
  <si>
    <t>59 Torrington Road, Goshen, CT</t>
  </si>
  <si>
    <t>Todd Carusillo</t>
  </si>
  <si>
    <t>(860) 491-2308</t>
  </si>
  <si>
    <t>Repair and paving of parking lot and drainage for safety of residents._x000D_
 Repair and upgrades of common site water system components._x000D_
 Repair of building and structural components.</t>
  </si>
  <si>
    <t>SC2205801A</t>
  </si>
  <si>
    <t>Dana</t>
  </si>
  <si>
    <t>Bennett</t>
  </si>
  <si>
    <t>Mccluggage Manor</t>
  </si>
  <si>
    <t>230 Taylor Hill Road, Griswold, CT</t>
  </si>
  <si>
    <t>38-401629</t>
  </si>
  <si>
    <t>Mario Tristany</t>
  </si>
  <si>
    <t xml:space="preserve"> The proposed renovations include conversion of the community space within building #8 into one 2-bedroom ADA compliant unit and upgrades to the two existing efficiency units for ADA compliance. The creation of a new ADA compliant unit and the conversion of the existing efficiency units to ADA compliant units will centralize the ADA units and allow for an accessible route to be created within the side without the need for extensive site work. The existing ADA units are on the uppermost portion of the site. The change in elevation from the units to the community building would have required over 200 lineal feet of walkway which would create a physical hardship on the individual utilizing this route. _x000D_
Walk in showers will be installed in the remaining units replacing tubs. This will provide greater accessibility and reduce the risk of injury. Pressure balanced; anti-scald low flow shower diverters will be installed as part of the renovations. _x000D_
Additional work in building #8 will be ADA upgrades to the existing laundry room. Proper turning radius and approach zones will be incorporated into the design. Due to the elimination of the community room within building #8 the two bathrooms will be combined into one ADA compliant unisex bathroom to service the laundry room. Two bathrooms are no longer required due to the reduction in the occupancy rating of the building. _x000D_
All eight buildings will receive new asphalt roofing systems. The existing asphalt roofing system is at the end of its life expectancy and will be replaced with a 30-year rated laminated asphalt shingle._x000D_
The existing heat pumps are slated to be replaced._x000D_
The electrical service panels in all units will be replaced as part of a safety measure._x000D_
The existing site lighting will be replaced._x000D_
Site work improvements will include repaving the parking lot and replacing the sidewalks._x000D_
The new sidewalks on the norther side of building 5,6 &amp; 7 will be installed closer to the buildings to accommodate the proposed creation of an additional 25 units of affordable housing.</t>
  </si>
  <si>
    <t>townplanner@griswold-ct.org</t>
  </si>
  <si>
    <t>29</t>
  </si>
  <si>
    <t>SC2201701D</t>
  </si>
  <si>
    <t>Bristol</t>
  </si>
  <si>
    <t>Scot Scala</t>
  </si>
  <si>
    <t>Scala &amp; Associates</t>
  </si>
  <si>
    <t>Christine</t>
  </si>
  <si>
    <t>Thebarge</t>
  </si>
  <si>
    <t>19 Jacobs Street</t>
  </si>
  <si>
    <t>06010</t>
  </si>
  <si>
    <t>St. Vincent De Paul Shelter Air Conditioning Installation</t>
  </si>
  <si>
    <t>Four Hundred Forty Eight Thousand Seven Hundred Eighty</t>
  </si>
  <si>
    <t>19 Jacobs Steet Bristol, CT</t>
  </si>
  <si>
    <t>22-2478902</t>
  </si>
  <si>
    <t>Christine Thebarge</t>
  </si>
  <si>
    <t>(860) 589-0998</t>
  </si>
  <si>
    <t>edsvdp@comcast.net</t>
  </si>
  <si>
    <t>scotscala@sbcglobal.net</t>
  </si>
  <si>
    <t>CDBG_Grant_Info-new</t>
  </si>
  <si>
    <t>Express Close</t>
  </si>
  <si>
    <t>CGA2</t>
  </si>
  <si>
    <t>CGA1</t>
  </si>
  <si>
    <t>Amendment/New Amount</t>
  </si>
  <si>
    <t>Town_CEO Email</t>
  </si>
  <si>
    <t>Consultant Email</t>
  </si>
  <si>
    <t>CGA3 Email</t>
  </si>
  <si>
    <t>PI Balance</t>
  </si>
  <si>
    <t>PI Entry Date</t>
  </si>
  <si>
    <t>Derby Town Hall</t>
  </si>
  <si>
    <t>Peter Huckins/Megan Burnette</t>
  </si>
  <si>
    <t>Megan Burnette/Peter Huckins</t>
  </si>
  <si>
    <t>Flavia Rey de Castro/Tom Foley</t>
  </si>
  <si>
    <t>Mary Bromm/Town Admin</t>
  </si>
  <si>
    <t>3011</t>
  </si>
  <si>
    <t>Jerome.mihm@ct.gov</t>
  </si>
  <si>
    <t>Kevin</t>
  </si>
  <si>
    <t>Cwikla</t>
  </si>
  <si>
    <t>3024</t>
  </si>
  <si>
    <t>Elinor_Carbone@torringtonct.org</t>
  </si>
  <si>
    <t>pbronk@groton-ct.gov</t>
  </si>
  <si>
    <t>Mclario@killinglyct.org</t>
  </si>
  <si>
    <t>Cheryl A</t>
  </si>
  <si>
    <t>Cheryl A. Blanchard</t>
  </si>
  <si>
    <t>Communityconsulting92@charter.net</t>
  </si>
  <si>
    <t>Annmarie Drugonis</t>
  </si>
  <si>
    <t>Adrugonis@seymourct.org</t>
  </si>
  <si>
    <t>Knauf-Perkinson</t>
  </si>
  <si>
    <t>Barbara Knauf - Perkinson</t>
  </si>
  <si>
    <t>barbaraperkinson@woodburyct.org</t>
  </si>
  <si>
    <t>manuelgomes@woodburyct.org</t>
  </si>
  <si>
    <t>Ellington Housing Rehabilitation Program</t>
  </si>
  <si>
    <t>Gerard</t>
  </si>
  <si>
    <t>Gerard Smith</t>
  </si>
  <si>
    <t>Gsmith@townofbeaconfalls.com</t>
  </si>
  <si>
    <t>Nnau@townofbeaconfalls.com</t>
  </si>
  <si>
    <t>Dferraro@brookfieldct.gov</t>
  </si>
  <si>
    <t>3129</t>
  </si>
  <si>
    <t>Dominic.carew@CT.gov</t>
  </si>
  <si>
    <t>Erica P.</t>
  </si>
  <si>
    <t>Robertson</t>
  </si>
  <si>
    <t>Erica Robertson</t>
  </si>
  <si>
    <t>erobertson@granby-ct.gov</t>
  </si>
  <si>
    <t>Kevin Cwikla</t>
  </si>
  <si>
    <t>kCwikla@lebanonct.gov</t>
  </si>
  <si>
    <t>William Holsworth (Town Staff)</t>
  </si>
  <si>
    <t>Ken</t>
  </si>
  <si>
    <t>Ken Kellogg</t>
  </si>
  <si>
    <t>WHolsworth@monroect.org</t>
  </si>
  <si>
    <t>Jean Green</t>
  </si>
  <si>
    <t>Per commissioner revised to resolve/as directed by Miguel email dd 10/19/2022</t>
  </si>
  <si>
    <t>Eric Wellman</t>
  </si>
  <si>
    <t>ewellman@simsbury-ct.gov</t>
  </si>
  <si>
    <t>3155</t>
  </si>
  <si>
    <t>3159</t>
  </si>
  <si>
    <t>Frederick</t>
  </si>
  <si>
    <t>Presley</t>
  </si>
  <si>
    <t>Frederick Presley</t>
  </si>
  <si>
    <t>fred.presley@wethersfieldct.gov</t>
  </si>
  <si>
    <t>Robert J.</t>
  </si>
  <si>
    <t>Brule</t>
  </si>
  <si>
    <t>3/20/2018</t>
  </si>
  <si>
    <t>3/16/2018</t>
  </si>
  <si>
    <t xml:space="preserve">	Sal P</t>
  </si>
  <si>
    <t>Titus</t>
  </si>
  <si>
    <t xml:space="preserve">	Sal P. Titus</t>
  </si>
  <si>
    <t>firstselectman@staffordct.org</t>
  </si>
  <si>
    <t>4/5/2018</t>
  </si>
  <si>
    <t>Cheshire Housing Rehabilitation Program</t>
  </si>
  <si>
    <t>Sean Kimball</t>
  </si>
  <si>
    <t>3/15/2018</t>
  </si>
  <si>
    <t>3/27/2018</t>
  </si>
  <si>
    <t>Karen Quercia (Town Staff)</t>
  </si>
  <si>
    <t>QuerciaK@guilfordct.gov</t>
  </si>
  <si>
    <t>Paul Grimmer</t>
  </si>
  <si>
    <t>3/26/2018</t>
  </si>
  <si>
    <t>Michael Maniscalco</t>
  </si>
  <si>
    <t>Michael.Maniscalco @southwindsor.org</t>
  </si>
  <si>
    <t>3/23/2018</t>
  </si>
  <si>
    <t>6/4/2018</t>
  </si>
  <si>
    <t>4/4/2018</t>
  </si>
  <si>
    <t>Jen Svelnys/Kent Lewis</t>
  </si>
  <si>
    <t>Dominic Carew/Ploynapas Thantaha</t>
  </si>
  <si>
    <t>JenniferT@westportct.gov</t>
  </si>
  <si>
    <t>Ploynapas Thantaha/Dominic Carew</t>
  </si>
  <si>
    <t>Danielle Cheseborough</t>
  </si>
  <si>
    <t>dchesebrough@stonington-ct.gov</t>
  </si>
  <si>
    <t>5/22/2019</t>
  </si>
  <si>
    <t>Charlene</t>
  </si>
  <si>
    <t>Janecek</t>
  </si>
  <si>
    <t>5/20/2019</t>
  </si>
  <si>
    <t>3/25/2019</t>
  </si>
  <si>
    <t>4/15/2019</t>
  </si>
  <si>
    <t>4/10/2019</t>
  </si>
  <si>
    <t>2/20/2020</t>
  </si>
  <si>
    <t>10/17/2019</t>
  </si>
  <si>
    <t>10/22/2019</t>
  </si>
  <si>
    <t>11/6/2019</t>
  </si>
  <si>
    <t>4/24/2019</t>
  </si>
  <si>
    <t>4/11/2019</t>
  </si>
  <si>
    <t>3/28/2019</t>
  </si>
  <si>
    <t>3/29/2019</t>
  </si>
  <si>
    <t>Lippke</t>
  </si>
  <si>
    <t>1 Municipal Drive</t>
  </si>
  <si>
    <t>06331</t>
  </si>
  <si>
    <t>firstselectman@canterburyct.org</t>
  </si>
  <si>
    <t>Community Consulting &lt;communityconsulting92@charter.net&gt;</t>
  </si>
  <si>
    <t>6/26/2019</t>
  </si>
  <si>
    <t>5/20/2020</t>
  </si>
  <si>
    <t>SC2000201A</t>
  </si>
  <si>
    <t>Town`</t>
  </si>
  <si>
    <t>3385</t>
  </si>
  <si>
    <t>3386</t>
  </si>
  <si>
    <t>22DOH00010SC</t>
  </si>
  <si>
    <t xml:space="preserve"> Lilia.Kieltyka@ct.gov</t>
  </si>
  <si>
    <t>10/14/2021</t>
  </si>
  <si>
    <t>comments due 8/26/22</t>
  </si>
  <si>
    <t>3370</t>
  </si>
  <si>
    <t>3371</t>
  </si>
  <si>
    <t>22DOH00007SC</t>
  </si>
  <si>
    <t>Federal CDBG grant funds are granted to the Town of Coventry in order to renovate the 80-unit Orchard Hill Estates.  Urgency is present to address the compromised sewar pipes. The remainder of the funding will address roof replacement, sidewalks, and replacement of entrance doors.</t>
  </si>
  <si>
    <t>4/2/2020</t>
  </si>
  <si>
    <t>12/1/21</t>
  </si>
  <si>
    <t>10/20/2021</t>
  </si>
  <si>
    <t>7/26/2021</t>
  </si>
  <si>
    <t>3392</t>
  </si>
  <si>
    <t>3393</t>
  </si>
  <si>
    <t>22DOH00012SC</t>
  </si>
  <si>
    <t>7/5/2022</t>
  </si>
  <si>
    <t>Comments due 7/23/22</t>
  </si>
  <si>
    <t>3394</t>
  </si>
  <si>
    <t>3395</t>
  </si>
  <si>
    <t>23DOH00001SC</t>
  </si>
  <si>
    <t>One Million Six Hundred Eight Thousand Eight Hundred Twenty Seven</t>
  </si>
  <si>
    <t>3/23/2022</t>
  </si>
  <si>
    <t>Comments due 4/9/22</t>
  </si>
  <si>
    <t>3383</t>
  </si>
  <si>
    <t>3384</t>
  </si>
  <si>
    <t>22DOH00009SC</t>
  </si>
  <si>
    <t>7/21/2021</t>
  </si>
  <si>
    <t>8/5/2021</t>
  </si>
  <si>
    <t>3380</t>
  </si>
  <si>
    <t>3381</t>
  </si>
  <si>
    <t>3374</t>
  </si>
  <si>
    <t>3375</t>
  </si>
  <si>
    <t>21DOH00007SC</t>
  </si>
  <si>
    <t>3895</t>
  </si>
  <si>
    <t>22DOH00011SC</t>
  </si>
  <si>
    <t>Public Facilities &amp; Improvements</t>
  </si>
  <si>
    <t>One Hundred, Fifty Thousand</t>
  </si>
  <si>
    <t>12/15/2020</t>
  </si>
  <si>
    <t>154</t>
  </si>
  <si>
    <t>Elaine Daugnault/Town Staff</t>
  </si>
  <si>
    <t>Town of Westport</t>
  </si>
  <si>
    <t>45 Jesup Road, Westport CT</t>
  </si>
  <si>
    <t>Public Facility</t>
  </si>
  <si>
    <t>City  of Torrington</t>
  </si>
  <si>
    <t>3350</t>
  </si>
  <si>
    <t>21DOH00011SCCV</t>
  </si>
  <si>
    <t>Jilene Woodmansee</t>
  </si>
  <si>
    <t>9/11/2020</t>
  </si>
  <si>
    <t>3368</t>
  </si>
  <si>
    <t>3369</t>
  </si>
  <si>
    <t>22DOH00003SC</t>
  </si>
  <si>
    <t>2/10/2021</t>
  </si>
  <si>
    <t>5/11/22</t>
  </si>
  <si>
    <t>The City of Ansonia will use the funding for  Elevator Replacement, Generator Replacement, Repalcement of interior and exterior doors, windows, Roofing, Unit heater replacement, interior and exterior common area lighting.</t>
  </si>
  <si>
    <t>12/12/22</t>
  </si>
  <si>
    <t>Comments due 12/29/22</t>
  </si>
  <si>
    <t>3372</t>
  </si>
  <si>
    <t>3373</t>
  </si>
  <si>
    <t>22DOH00008SC</t>
  </si>
  <si>
    <t>6/14/2021</t>
  </si>
  <si>
    <t>7/11/2022</t>
  </si>
  <si>
    <t>4/20/2022</t>
  </si>
  <si>
    <t>Letter was sent before receipt of RROF LK</t>
  </si>
  <si>
    <t>7/20/2022</t>
  </si>
  <si>
    <t>6/17/2021</t>
  </si>
  <si>
    <t>Westbrook Town Hall</t>
  </si>
  <si>
    <t>One Million Five Hundred Thirty Thousand</t>
  </si>
  <si>
    <t>Diaper Bank Offices</t>
  </si>
  <si>
    <t>3/15/22</t>
  </si>
  <si>
    <t>3388</t>
  </si>
  <si>
    <t>3389</t>
  </si>
  <si>
    <t>22DOH00003SCCV</t>
  </si>
  <si>
    <t>7 Waverly Ave. Portland, CT</t>
  </si>
  <si>
    <t>EXEMPT no ROF letter issued</t>
  </si>
  <si>
    <t>Eight Hundred Twenty-Five Thousand, Five Hundred</t>
  </si>
  <si>
    <t>DOH is the Resp. Entity.  Comments due 1/6/23</t>
  </si>
  <si>
    <t>17.5</t>
  </si>
  <si>
    <t>47.4</t>
  </si>
  <si>
    <t>SC2216301D</t>
  </si>
  <si>
    <t>Avery</t>
  </si>
  <si>
    <t>433 Valley/Windham Region No Freeze Project, Inc.</t>
  </si>
  <si>
    <t>Three Million</t>
  </si>
  <si>
    <t>433 Valley Street, Willimantic CT</t>
  </si>
  <si>
    <t>20-1542111</t>
  </si>
  <si>
    <t>(860) 450-1346</t>
  </si>
  <si>
    <t>windham.nofreeze@gmail.com</t>
  </si>
  <si>
    <t>2755/122</t>
  </si>
  <si>
    <t>56.7</t>
  </si>
  <si>
    <t>95.5</t>
  </si>
  <si>
    <t>29.6</t>
  </si>
  <si>
    <t>101.8</t>
  </si>
  <si>
    <t>Grove Court &amp; G.C. Ext. Major Renovations</t>
  </si>
  <si>
    <t>54</t>
  </si>
  <si>
    <t>46.3</t>
  </si>
  <si>
    <t>58</t>
  </si>
  <si>
    <t>110.4</t>
  </si>
  <si>
    <t>45.7</t>
  </si>
  <si>
    <t>115.8</t>
  </si>
  <si>
    <t>St. Vincent De Paul Mission of Bristol, Inc.</t>
  </si>
  <si>
    <t>CDBG-CV so DOH is RE</t>
  </si>
  <si>
    <t>SC2216302D</t>
  </si>
  <si>
    <t>459 Valley/Windham Region No Freeze Project, Inc.</t>
  </si>
  <si>
    <t>459 Valley Street, Willimantic CT</t>
  </si>
  <si>
    <t>SC2216901B</t>
  </si>
  <si>
    <t>SC0000000</t>
  </si>
  <si>
    <t>Is the project in the state-sponsored housing portfolio</t>
  </si>
  <si>
    <t xml:space="preserve">wearing, temperature checks,  enhanced  cleaning procedures and social distancing </t>
  </si>
  <si>
    <t>Attended the SC Application Workshop Held in  March, 2023</t>
  </si>
  <si>
    <t xml:space="preserve">4.3 - Program Income on Hand as of April 30, 2023 </t>
  </si>
  <si>
    <t xml:space="preserve">Did the Town provide Statement PE April 30, 2023 </t>
  </si>
  <si>
    <t>Project Need /Impact - 128 Points</t>
  </si>
  <si>
    <t>last BE Exp 10/31/22</t>
  </si>
  <si>
    <t>Another BE Erequired thru 5/1/23</t>
  </si>
  <si>
    <t>Eight Hundred Six Thousand Three Hundred Ninety-Five Plus Twenty Four Cents</t>
  </si>
  <si>
    <t>Windham No Freeze Hospitality Center. Inc</t>
  </si>
  <si>
    <t>Lenhart</t>
  </si>
  <si>
    <t>PO Box 46/433 Valley Street</t>
  </si>
  <si>
    <t>433 Valley Road, Windham CT</t>
  </si>
  <si>
    <t>Avery Lenhart</t>
  </si>
  <si>
    <t>Kurt and Miguel</t>
  </si>
  <si>
    <t>459 Valley Road, Windham CT</t>
  </si>
  <si>
    <t>One Million Two Hundred One Thousand Two Twenty Eight</t>
  </si>
  <si>
    <t>SC2216303E</t>
  </si>
  <si>
    <t>Acquisition of Property for sole purpose of shelter related services.</t>
  </si>
  <si>
    <t>7/28/2022</t>
  </si>
  <si>
    <t>DOH is the RE.  Comments due 2/9/23</t>
  </si>
  <si>
    <t xml:space="preserve">4.3D </t>
  </si>
  <si>
    <t xml:space="preserve">Pre-Development Loan Disclosure </t>
  </si>
  <si>
    <t xml:space="preserve">4.3E </t>
  </si>
  <si>
    <t xml:space="preserve">(i) </t>
  </si>
  <si>
    <t>CT Green Bank</t>
  </si>
  <si>
    <t xml:space="preserve">Consultation Completed </t>
  </si>
  <si>
    <t>Commitment Letter</t>
  </si>
  <si>
    <t xml:space="preserve">(ii) </t>
  </si>
  <si>
    <t>Eversource.</t>
  </si>
  <si>
    <t xml:space="preserve">Consultation Completed  </t>
  </si>
  <si>
    <t xml:space="preserve">(iii) </t>
  </si>
  <si>
    <t>Sustainable CT</t>
  </si>
  <si>
    <t xml:space="preserve">(iv) </t>
  </si>
  <si>
    <t>Municipality Permit and Fees Waiver</t>
  </si>
  <si>
    <t xml:space="preserve">(v) </t>
  </si>
  <si>
    <r>
      <t>Municipality Public Works Support</t>
    </r>
    <r>
      <rPr>
        <sz val="11"/>
        <color theme="1"/>
        <rFont val="Calibri"/>
        <family val="2"/>
        <scheme val="minor"/>
      </rPr>
      <t xml:space="preserve"> </t>
    </r>
  </si>
  <si>
    <t xml:space="preserve">(vi) </t>
  </si>
  <si>
    <r>
      <t>Other (Name of Source)</t>
    </r>
    <r>
      <rPr>
        <sz val="11"/>
        <color theme="1"/>
        <rFont val="Calibri"/>
        <family val="2"/>
        <scheme val="minor"/>
      </rPr>
      <t xml:space="preserve"> </t>
    </r>
  </si>
  <si>
    <t xml:space="preserve">Partner/Other Sources of Funds Disclosure </t>
  </si>
  <si>
    <t>`</t>
  </si>
  <si>
    <t>2023 CDBG RATING  AND  RANKING</t>
  </si>
  <si>
    <t xml:space="preserve">Scoring 4.3E: </t>
  </si>
  <si>
    <t>Consultation Completed (Yes=1  No= -1)</t>
  </si>
  <si>
    <t>FC</t>
  </si>
  <si>
    <t>CC</t>
  </si>
  <si>
    <t>NL</t>
  </si>
  <si>
    <t>ND</t>
  </si>
  <si>
    <t>Letter (FC=2, CC=0,  No Determination/plan= -1. No Letter= -2)</t>
  </si>
  <si>
    <t xml:space="preserve">Commitment Letter Status </t>
  </si>
  <si>
    <t>Select Yes or No</t>
  </si>
  <si>
    <t>(Yes=3, No=0)</t>
  </si>
  <si>
    <t>h)</t>
  </si>
  <si>
    <t xml:space="preserve">Does the contract include Closeout/Monitoring? </t>
  </si>
  <si>
    <t>Capacity     -   58  Points</t>
  </si>
  <si>
    <t>Answer Yes/No (Yes=0, No=-1)</t>
  </si>
  <si>
    <t>1 point per training attended; up to 3 points</t>
  </si>
  <si>
    <t>Any inaccurate/incomplete information deduct -1 per occurance up to -5pts</t>
  </si>
  <si>
    <t xml:space="preserve">E.g. No project address, phone contact info etc. deduct 1 pt and state the error in cells below </t>
  </si>
  <si>
    <t xml:space="preserve">TOTAL POSSIBLE POINTS=  4  </t>
  </si>
  <si>
    <t>(1 pt. if all responses are answered accurately)</t>
  </si>
  <si>
    <t xml:space="preserve">Copy and paste notes from the initial review here. </t>
  </si>
  <si>
    <t>Select yes or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</si>
</sst>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b/>
      <sz val="11"/>
      <color theme="1"/>
      <name val="Calibri"/>
      <family val="2"/>
      <scheme val="minor"/>
    </font>
    <font>
      <b/>
      <sz val="12"/>
      <name val="Arial"/>
      <family val="2"/>
    </font>
    <font>
      <sz val="12"/>
      <name val="Arial"/>
      <family val="2"/>
    </font>
    <font>
      <sz val="11"/>
      <name val="Calibri"/>
      <family val="2"/>
      <scheme val="minor"/>
    </font>
    <font>
      <sz val="10"/>
      <name val="Arial"/>
      <family val="2"/>
    </font>
    <font>
      <sz val="11"/>
      <name val="Arial"/>
      <family val="2"/>
    </font>
    <font>
      <b/>
      <sz val="11"/>
      <name val="Arial"/>
      <family val="2"/>
    </font>
    <font>
      <sz val="14"/>
      <name val="Arial"/>
      <family val="2"/>
    </font>
    <font>
      <sz val="12"/>
      <name val="Calibri"/>
      <family val="2"/>
      <scheme val="minor"/>
    </font>
    <font>
      <b/>
      <sz val="11"/>
      <name val="Calibri"/>
      <family val="2"/>
      <scheme val="minor"/>
    </font>
    <font>
      <sz val="9"/>
      <name val="Arial"/>
      <family val="2"/>
    </font>
    <font>
      <sz val="9"/>
      <name val="Calibri"/>
      <family val="2"/>
      <scheme val="minor"/>
    </font>
    <font>
      <sz val="8"/>
      <name val="Arial"/>
      <family val="2"/>
    </font>
    <font>
      <b/>
      <sz val="8"/>
      <name val="Arial"/>
      <family val="2"/>
    </font>
    <font>
      <b/>
      <sz val="16"/>
      <name val="Arial"/>
      <family val="2"/>
    </font>
    <font>
      <sz val="12"/>
      <name val="Tahoma"/>
      <family val="2"/>
    </font>
    <font>
      <b/>
      <sz val="10"/>
      <name val="Tahoma"/>
      <family val="2"/>
    </font>
    <font>
      <b/>
      <sz val="12"/>
      <name val="Tahoma"/>
      <family val="2"/>
    </font>
    <font>
      <b/>
      <sz val="10"/>
      <name val="Arial"/>
      <family val="2"/>
    </font>
    <font>
      <sz val="10"/>
      <name val="Tahoma"/>
      <family val="2"/>
    </font>
    <font>
      <sz val="8"/>
      <name val="Tahoma"/>
      <family val="2"/>
    </font>
    <font>
      <b/>
      <sz val="14"/>
      <name val="Tahoma"/>
      <family val="2"/>
    </font>
    <font>
      <sz val="9"/>
      <name val="Tahoma"/>
      <family val="2"/>
    </font>
    <font>
      <b/>
      <sz val="8"/>
      <name val="Tahoma"/>
      <family val="2"/>
    </font>
    <font>
      <sz val="10"/>
      <name val="Calibri"/>
      <family val="2"/>
    </font>
    <font>
      <b/>
      <sz val="14"/>
      <name val="Arial"/>
      <family val="2"/>
    </font>
    <font>
      <b/>
      <sz val="14"/>
      <color theme="1"/>
      <name val="Calibri"/>
      <family val="2"/>
      <scheme val="minor"/>
    </font>
    <font>
      <b/>
      <sz val="12"/>
      <color theme="1"/>
      <name val="Calibri"/>
      <family val="2"/>
      <scheme val="minor"/>
    </font>
    <font>
      <i/>
      <sz val="11"/>
      <color theme="1"/>
      <name val="Calibri"/>
      <family val="2"/>
      <scheme val="minor"/>
    </font>
    <font>
      <sz val="14"/>
      <color theme="0" tint="-0.249977111117893"/>
      <name val="Arial"/>
      <family val="2"/>
    </font>
    <font>
      <sz val="14"/>
      <color theme="1"/>
      <name val="Calibri"/>
      <family val="2"/>
      <scheme val="minor"/>
    </font>
    <font>
      <b/>
      <i/>
      <sz val="10"/>
      <color rgb="FF00B050"/>
      <name val="Arial"/>
      <family val="2"/>
    </font>
    <font>
      <b/>
      <sz val="8"/>
      <color theme="0"/>
      <name val="Arial"/>
      <family val="2"/>
    </font>
    <font>
      <sz val="10"/>
      <name val="Calibri"/>
      <family val="2"/>
      <scheme val="minor"/>
    </font>
    <font>
      <i/>
      <sz val="10"/>
      <name val="Arial"/>
      <family val="2"/>
    </font>
    <font>
      <i/>
      <sz val="9"/>
      <name val="Arial"/>
      <family val="2"/>
    </font>
    <font>
      <u/>
      <sz val="10"/>
      <name val="Arial"/>
      <family val="2"/>
    </font>
    <font>
      <sz val="8"/>
      <name val="Calibri"/>
      <family val="2"/>
      <scheme val="minor"/>
    </font>
    <font>
      <b/>
      <i/>
      <sz val="9"/>
      <name val="Arial"/>
      <family val="2"/>
    </font>
    <font>
      <sz val="11"/>
      <color theme="0"/>
      <name val="Calibri"/>
      <family val="2"/>
      <scheme val="minor"/>
    </font>
    <font>
      <b/>
      <strike/>
      <sz val="10"/>
      <name val="Tahoma"/>
      <family val="2"/>
    </font>
    <font>
      <strike/>
      <sz val="10"/>
      <name val="Tahoma"/>
      <family val="2"/>
    </font>
    <font>
      <b/>
      <sz val="10"/>
      <color rgb="FFFF0000"/>
      <name val="Tahoma"/>
      <family val="2"/>
    </font>
    <font>
      <sz val="10"/>
      <color rgb="FFFF0000"/>
      <name val="Tahoma"/>
      <family val="2"/>
    </font>
    <font>
      <sz val="12"/>
      <color rgb="FFFF0000"/>
      <name val="Arial"/>
      <family val="2"/>
    </font>
    <font>
      <strike/>
      <sz val="10"/>
      <color rgb="FFFF0000"/>
      <name val="Tahoma"/>
      <family val="2"/>
    </font>
    <font>
      <sz val="11"/>
      <color rgb="FF000000"/>
      <name val="Calibri"/>
      <family val="2"/>
      <scheme val="minor"/>
    </font>
    <font>
      <sz val="10"/>
      <name val="Calibri Light"/>
      <family val="2"/>
    </font>
    <font>
      <sz val="10"/>
      <color rgb="FFFF0000"/>
      <name val="Arial"/>
      <family val="2"/>
    </font>
    <font>
      <sz val="9.5"/>
      <name val="Calibri"/>
      <family val="2"/>
      <scheme val="minor"/>
    </font>
    <font>
      <sz val="11"/>
      <color theme="0" tint="-0.249977111117893"/>
      <name val="Arial"/>
      <family val="2"/>
    </font>
    <font>
      <i/>
      <sz val="11"/>
      <name val="Arial"/>
      <family val="2"/>
    </font>
    <font>
      <i/>
      <sz val="11"/>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1" tint="0.49998474074526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style="thick">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ck">
        <color auto="1"/>
      </left>
      <right style="thick">
        <color auto="1"/>
      </right>
      <top style="thick">
        <color auto="1"/>
      </top>
      <bottom style="thick">
        <color auto="1"/>
      </bottom>
      <diagonal/>
    </border>
    <border>
      <left/>
      <right style="medium">
        <color indexed="64"/>
      </right>
      <top/>
      <bottom/>
      <diagonal/>
    </border>
  </borders>
  <cellStyleXfs count="2">
    <xf numFmtId="0" fontId="0" fillId="0" borderId="0"/>
    <xf numFmtId="0" fontId="5" fillId="0" borderId="0"/>
  </cellStyleXfs>
  <cellXfs count="253">
    <xf numFmtId="0" fontId="0" fillId="0" borderId="0" xfId="0"/>
    <xf numFmtId="0" fontId="3" fillId="0" borderId="0" xfId="0" applyFont="1"/>
    <xf numFmtId="0" fontId="4" fillId="0" borderId="0" xfId="0" applyFont="1"/>
    <xf numFmtId="0" fontId="2" fillId="0" borderId="0" xfId="0" applyFont="1"/>
    <xf numFmtId="16" fontId="5" fillId="0" borderId="0" xfId="0" applyNumberFormat="1" applyFont="1" applyAlignment="1">
      <alignment horizontal="left"/>
    </xf>
    <xf numFmtId="0" fontId="5" fillId="0" borderId="0" xfId="0" applyFont="1"/>
    <xf numFmtId="16" fontId="6" fillId="0" borderId="0" xfId="0" applyNumberFormat="1" applyFont="1" applyAlignment="1">
      <alignment horizontal="left"/>
    </xf>
    <xf numFmtId="0" fontId="6" fillId="0" borderId="0" xfId="0" applyFont="1"/>
    <xf numFmtId="0" fontId="7" fillId="2" borderId="0" xfId="0" applyFont="1" applyFill="1"/>
    <xf numFmtId="0" fontId="7" fillId="0" borderId="0" xfId="0" applyFont="1"/>
    <xf numFmtId="0" fontId="7" fillId="0" borderId="0" xfId="0" applyFont="1" applyAlignment="1">
      <alignment wrapText="1"/>
    </xf>
    <xf numFmtId="0" fontId="7" fillId="0" borderId="1" xfId="0" applyFont="1" applyBorder="1"/>
    <xf numFmtId="0" fontId="7" fillId="0" borderId="2" xfId="0" applyFont="1" applyBorder="1"/>
    <xf numFmtId="0" fontId="4" fillId="0" borderId="2" xfId="0" applyFont="1" applyBorder="1"/>
    <xf numFmtId="0" fontId="4" fillId="0" borderId="3" xfId="0" applyFont="1" applyBorder="1"/>
    <xf numFmtId="0" fontId="7" fillId="0" borderId="4" xfId="0" applyFont="1" applyBorder="1"/>
    <xf numFmtId="0" fontId="7" fillId="0" borderId="4" xfId="0" applyFont="1" applyBorder="1" applyAlignment="1">
      <alignment horizontal="left"/>
    </xf>
    <xf numFmtId="0" fontId="7" fillId="0" borderId="4" xfId="0" applyFont="1" applyBorder="1" applyAlignment="1">
      <alignment horizontal="center"/>
    </xf>
    <xf numFmtId="49" fontId="6" fillId="0" borderId="1" xfId="0" applyNumberFormat="1" applyFont="1" applyBorder="1" applyAlignment="1">
      <alignment horizontal="center"/>
    </xf>
    <xf numFmtId="49" fontId="6" fillId="0" borderId="3" xfId="0" applyNumberFormat="1" applyFont="1" applyBorder="1"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1" xfId="0" applyFont="1" applyBorder="1" applyAlignment="1">
      <alignment horizontal="right"/>
    </xf>
    <xf numFmtId="0" fontId="6" fillId="0" borderId="3" xfId="0" applyFont="1" applyBorder="1" applyAlignment="1">
      <alignment horizontal="center"/>
    </xf>
    <xf numFmtId="0" fontId="6" fillId="0" borderId="4" xfId="0" applyFont="1" applyBorder="1" applyAlignment="1">
      <alignment horizontal="left"/>
    </xf>
    <xf numFmtId="0" fontId="6" fillId="0" borderId="4" xfId="0" applyFont="1" applyBorder="1" applyAlignment="1">
      <alignment horizontal="center"/>
    </xf>
    <xf numFmtId="0" fontId="6" fillId="0" borderId="1" xfId="0" applyFont="1" applyBorder="1" applyAlignment="1">
      <alignment horizontal="left"/>
    </xf>
    <xf numFmtId="0" fontId="6" fillId="0" borderId="5" xfId="0" applyFont="1" applyBorder="1" applyAlignment="1">
      <alignment horizontal="center"/>
    </xf>
    <xf numFmtId="49" fontId="6" fillId="0" borderId="0" xfId="0" applyNumberFormat="1" applyFont="1" applyAlignment="1">
      <alignment horizontal="center"/>
    </xf>
    <xf numFmtId="0" fontId="6" fillId="0" borderId="6" xfId="0" applyFont="1" applyBorder="1"/>
    <xf numFmtId="0" fontId="6" fillId="0" borderId="0" xfId="0" applyFont="1" applyAlignment="1">
      <alignment vertical="top"/>
    </xf>
    <xf numFmtId="0" fontId="7" fillId="0" borderId="1" xfId="0" applyFont="1" applyBorder="1" applyAlignment="1">
      <alignment horizontal="left"/>
    </xf>
    <xf numFmtId="0" fontId="6" fillId="0" borderId="7" xfId="0" applyFont="1" applyBorder="1"/>
    <xf numFmtId="0" fontId="6" fillId="0" borderId="8" xfId="0" applyFont="1" applyBorder="1"/>
    <xf numFmtId="49" fontId="6" fillId="0" borderId="2" xfId="0" applyNumberFormat="1" applyFont="1" applyBorder="1" applyAlignment="1">
      <alignment horizontal="right"/>
    </xf>
    <xf numFmtId="0" fontId="6" fillId="0" borderId="9" xfId="0" applyFont="1" applyBorder="1"/>
    <xf numFmtId="0" fontId="6" fillId="0" borderId="10" xfId="0" applyFont="1" applyBorder="1"/>
    <xf numFmtId="0" fontId="6" fillId="0" borderId="10" xfId="0" applyFont="1" applyBorder="1" applyAlignment="1">
      <alignment horizontal="right"/>
    </xf>
    <xf numFmtId="0" fontId="6" fillId="0" borderId="11" xfId="0" applyFont="1" applyBorder="1"/>
    <xf numFmtId="0" fontId="7" fillId="0" borderId="0" xfId="0" applyFont="1" applyAlignment="1">
      <alignment vertical="top" wrapText="1"/>
    </xf>
    <xf numFmtId="0" fontId="6" fillId="0" borderId="0" xfId="0" applyFont="1" applyAlignment="1">
      <alignment horizontal="right"/>
    </xf>
    <xf numFmtId="0" fontId="7" fillId="0" borderId="0" xfId="0" applyFont="1" applyAlignment="1">
      <alignment horizontal="center"/>
    </xf>
    <xf numFmtId="0" fontId="7" fillId="0" borderId="12" xfId="0" applyFont="1" applyBorder="1"/>
    <xf numFmtId="0" fontId="6" fillId="0" borderId="13" xfId="0" applyFont="1" applyBorder="1"/>
    <xf numFmtId="0" fontId="6" fillId="0" borderId="14" xfId="0" applyFont="1" applyBorder="1"/>
    <xf numFmtId="0" fontId="7" fillId="0" borderId="14" xfId="0" applyFont="1" applyBorder="1"/>
    <xf numFmtId="0" fontId="6" fillId="0" borderId="2" xfId="0" applyFont="1" applyBorder="1" applyAlignment="1">
      <alignment horizontal="left"/>
    </xf>
    <xf numFmtId="0" fontId="6" fillId="0" borderId="3" xfId="0" applyFont="1" applyBorder="1" applyAlignment="1">
      <alignment horizontal="left"/>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0" fontId="6" fillId="0" borderId="15" xfId="0" applyFont="1" applyBorder="1"/>
    <xf numFmtId="16" fontId="6" fillId="0" borderId="1" xfId="0" applyNumberFormat="1" applyFont="1" applyBorder="1"/>
    <xf numFmtId="16" fontId="6" fillId="0" borderId="9" xfId="0" applyNumberFormat="1" applyFont="1" applyBorder="1"/>
    <xf numFmtId="16" fontId="6" fillId="0" borderId="0" xfId="0" applyNumberFormat="1" applyFont="1"/>
    <xf numFmtId="0" fontId="7" fillId="0" borderId="16" xfId="0" applyFont="1" applyBorder="1"/>
    <xf numFmtId="0" fontId="6" fillId="0" borderId="12" xfId="0" applyFont="1" applyBorder="1"/>
    <xf numFmtId="0" fontId="6" fillId="0" borderId="16" xfId="0" applyFont="1" applyBorder="1"/>
    <xf numFmtId="0" fontId="8" fillId="0" borderId="0" xfId="0" applyFont="1"/>
    <xf numFmtId="0" fontId="9" fillId="0" borderId="0" xfId="0" applyFont="1"/>
    <xf numFmtId="0" fontId="3" fillId="3" borderId="0" xfId="0" applyFont="1" applyFill="1"/>
    <xf numFmtId="0" fontId="3" fillId="3" borderId="6" xfId="0" applyFont="1" applyFill="1" applyBorder="1" applyAlignment="1">
      <alignment horizontal="center"/>
    </xf>
    <xf numFmtId="0" fontId="3" fillId="0" borderId="17" xfId="0" applyFont="1" applyBorder="1"/>
    <xf numFmtId="0" fontId="3" fillId="0" borderId="6" xfId="0" applyFont="1" applyBorder="1"/>
    <xf numFmtId="0" fontId="10" fillId="0" borderId="0" xfId="0" applyFont="1"/>
    <xf numFmtId="0" fontId="6" fillId="0" borderId="0" xfId="0" applyFont="1" applyAlignment="1">
      <alignment horizontal="left"/>
    </xf>
    <xf numFmtId="0" fontId="13" fillId="0" borderId="16" xfId="0" applyFont="1" applyBorder="1"/>
    <xf numFmtId="0" fontId="13" fillId="0" borderId="9" xfId="0" applyFont="1" applyBorder="1"/>
    <xf numFmtId="0" fontId="6" fillId="0" borderId="11" xfId="0" applyFont="1" applyBorder="1" applyAlignment="1">
      <alignment horizontal="left"/>
    </xf>
    <xf numFmtId="0" fontId="13" fillId="0" borderId="10" xfId="0" applyFont="1" applyBorder="1"/>
    <xf numFmtId="0" fontId="13" fillId="0" borderId="15" xfId="0" applyFont="1" applyBorder="1"/>
    <xf numFmtId="0" fontId="13" fillId="0" borderId="13" xfId="0" applyFont="1" applyBorder="1"/>
    <xf numFmtId="0" fontId="13" fillId="0" borderId="14" xfId="0" applyFont="1" applyBorder="1"/>
    <xf numFmtId="0" fontId="6" fillId="0" borderId="13" xfId="0" applyFont="1" applyBorder="1" applyAlignment="1">
      <alignment horizontal="left"/>
    </xf>
    <xf numFmtId="0" fontId="1" fillId="0" borderId="0" xfId="0" applyFont="1"/>
    <xf numFmtId="0" fontId="15" fillId="0" borderId="0" xfId="1" applyFont="1"/>
    <xf numFmtId="0" fontId="3" fillId="0" borderId="0" xfId="1" applyFont="1"/>
    <xf numFmtId="0" fontId="13" fillId="0" borderId="0" xfId="1" applyFont="1"/>
    <xf numFmtId="0" fontId="16" fillId="0" borderId="0" xfId="1" applyFont="1"/>
    <xf numFmtId="0" fontId="17" fillId="0" borderId="0" xfId="1" applyFont="1"/>
    <xf numFmtId="0" fontId="18" fillId="0" borderId="0" xfId="1" applyFont="1"/>
    <xf numFmtId="0" fontId="19" fillId="0" borderId="0" xfId="1" applyFont="1"/>
    <xf numFmtId="0" fontId="20" fillId="0" borderId="0" xfId="1" applyFont="1"/>
    <xf numFmtId="0" fontId="16" fillId="0" borderId="6" xfId="1" applyFont="1" applyBorder="1"/>
    <xf numFmtId="0" fontId="3" fillId="0" borderId="6" xfId="1" applyFont="1" applyBorder="1"/>
    <xf numFmtId="0" fontId="2" fillId="0" borderId="0" xfId="1" applyFont="1"/>
    <xf numFmtId="0" fontId="22" fillId="0" borderId="0" xfId="1" applyFont="1"/>
    <xf numFmtId="0" fontId="23" fillId="0" borderId="0" xfId="1" applyFont="1"/>
    <xf numFmtId="0" fontId="21" fillId="0" borderId="0" xfId="1" applyFont="1" applyAlignment="1">
      <alignment vertical="center"/>
    </xf>
    <xf numFmtId="0" fontId="24" fillId="0" borderId="0" xfId="1" applyFont="1" applyAlignment="1">
      <alignment vertical="center"/>
    </xf>
    <xf numFmtId="0" fontId="13" fillId="0" borderId="0" xfId="1" applyFont="1" applyAlignment="1">
      <alignment vertical="center"/>
    </xf>
    <xf numFmtId="0" fontId="21" fillId="0" borderId="0" xfId="1" applyFont="1"/>
    <xf numFmtId="0" fontId="13" fillId="0" borderId="0" xfId="1" applyFont="1" applyAlignment="1">
      <alignment horizontal="center"/>
    </xf>
    <xf numFmtId="0" fontId="20" fillId="0" borderId="0" xfId="1" applyFont="1" applyAlignment="1">
      <alignment horizontal="center"/>
    </xf>
    <xf numFmtId="0" fontId="19" fillId="0" borderId="0" xfId="0" applyFont="1"/>
    <xf numFmtId="0" fontId="3" fillId="3" borderId="0" xfId="0" applyFont="1" applyFill="1" applyAlignment="1">
      <alignment horizontal="center"/>
    </xf>
    <xf numFmtId="0" fontId="12" fillId="0" borderId="2" xfId="0" applyFont="1" applyBorder="1"/>
    <xf numFmtId="0" fontId="11" fillId="0" borderId="0" xfId="0" applyFont="1"/>
    <xf numFmtId="0" fontId="12" fillId="0" borderId="0" xfId="0" applyFont="1"/>
    <xf numFmtId="0" fontId="27" fillId="0" borderId="0" xfId="0" applyFont="1"/>
    <xf numFmtId="0" fontId="28" fillId="0" borderId="0" xfId="0" applyFont="1"/>
    <xf numFmtId="0" fontId="4" fillId="0" borderId="0" xfId="0" applyFont="1" applyAlignment="1">
      <alignment vertical="top" wrapText="1"/>
    </xf>
    <xf numFmtId="14" fontId="0" fillId="0" borderId="0" xfId="0" applyNumberFormat="1"/>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31" fillId="0" borderId="0" xfId="0" applyFont="1"/>
    <xf numFmtId="0" fontId="32" fillId="0" borderId="0" xfId="0" applyFont="1"/>
    <xf numFmtId="0" fontId="13" fillId="0" borderId="12" xfId="0" applyFont="1" applyBorder="1"/>
    <xf numFmtId="0" fontId="0" fillId="6" borderId="0" xfId="0" applyFill="1"/>
    <xf numFmtId="0" fontId="34" fillId="0" borderId="0" xfId="0" applyFont="1"/>
    <xf numFmtId="0" fontId="35" fillId="0" borderId="0" xfId="0" applyFont="1"/>
    <xf numFmtId="0" fontId="13" fillId="0" borderId="0" xfId="0" applyFont="1"/>
    <xf numFmtId="0" fontId="36" fillId="0" borderId="0" xfId="0" applyFont="1"/>
    <xf numFmtId="0" fontId="5" fillId="0" borderId="0" xfId="1"/>
    <xf numFmtId="0" fontId="20" fillId="0" borderId="0" xfId="1" applyFont="1" applyAlignment="1">
      <alignment horizontal="left"/>
    </xf>
    <xf numFmtId="0" fontId="5" fillId="4" borderId="0" xfId="1" applyFill="1"/>
    <xf numFmtId="0" fontId="17" fillId="0" borderId="0" xfId="1" applyFont="1" applyAlignment="1">
      <alignment horizontal="left"/>
    </xf>
    <xf numFmtId="0" fontId="20" fillId="0" borderId="0" xfId="1" applyFont="1" applyAlignment="1">
      <alignment horizontal="right"/>
    </xf>
    <xf numFmtId="0" fontId="5" fillId="0" borderId="0" xfId="1" applyAlignment="1">
      <alignment horizontal="left"/>
    </xf>
    <xf numFmtId="0" fontId="2" fillId="0" borderId="0" xfId="1" applyFont="1" applyAlignment="1">
      <alignment vertical="center"/>
    </xf>
    <xf numFmtId="0" fontId="5" fillId="0" borderId="22" xfId="1" applyBorder="1"/>
    <xf numFmtId="0" fontId="5" fillId="0" borderId="0" xfId="1" applyAlignment="1">
      <alignment horizontal="center" vertical="center"/>
    </xf>
    <xf numFmtId="0" fontId="13" fillId="0" borderId="0" xfId="1" applyFont="1" applyAlignment="1">
      <alignment horizontal="center" vertical="center"/>
    </xf>
    <xf numFmtId="0" fontId="20" fillId="0" borderId="0" xfId="1" applyFont="1" applyAlignment="1">
      <alignment horizontal="center" vertical="center"/>
    </xf>
    <xf numFmtId="0" fontId="23" fillId="0" borderId="0" xfId="1" applyFont="1" applyAlignment="1">
      <alignment horizontal="center" vertical="center"/>
    </xf>
    <xf numFmtId="0" fontId="3" fillId="0" borderId="0" xfId="1" applyFont="1" applyAlignment="1">
      <alignment horizontal="center" vertical="center"/>
    </xf>
    <xf numFmtId="0" fontId="3" fillId="0" borderId="0" xfId="0" applyFont="1" applyAlignment="1">
      <alignment horizontal="left"/>
    </xf>
    <xf numFmtId="0" fontId="29" fillId="0" borderId="0" xfId="0" applyFont="1"/>
    <xf numFmtId="0" fontId="3" fillId="0" borderId="0" xfId="0" applyFont="1" applyAlignment="1">
      <alignment horizontal="center"/>
    </xf>
    <xf numFmtId="0" fontId="36" fillId="0" borderId="0" xfId="0" applyFont="1" applyAlignment="1">
      <alignment horizontal="centerContinuous" wrapText="1"/>
    </xf>
    <xf numFmtId="0" fontId="10" fillId="0" borderId="0" xfId="0" applyFont="1" applyAlignment="1">
      <alignment horizontal="centerContinuous"/>
    </xf>
    <xf numFmtId="0" fontId="41" fillId="0" borderId="0" xfId="1" applyFont="1"/>
    <xf numFmtId="0" fontId="42" fillId="0" borderId="0" xfId="1" applyFont="1"/>
    <xf numFmtId="0" fontId="43" fillId="0" borderId="0" xfId="1" applyFont="1" applyAlignment="1">
      <alignment horizontal="left"/>
    </xf>
    <xf numFmtId="0" fontId="43" fillId="0" borderId="0" xfId="1" applyFont="1"/>
    <xf numFmtId="0" fontId="45" fillId="0" borderId="6" xfId="1" applyFont="1" applyBorder="1"/>
    <xf numFmtId="0" fontId="44" fillId="0" borderId="0" xfId="1" applyFont="1"/>
    <xf numFmtId="0" fontId="45" fillId="0" borderId="0" xfId="1" applyFont="1"/>
    <xf numFmtId="0" fontId="46" fillId="0" borderId="0" xfId="1" applyFont="1"/>
    <xf numFmtId="0" fontId="47" fillId="0" borderId="0" xfId="0" applyFont="1" applyAlignment="1">
      <alignment horizontal="left" vertical="center" indent="10"/>
    </xf>
    <xf numFmtId="0" fontId="48" fillId="0" borderId="0" xfId="1" applyFont="1"/>
    <xf numFmtId="0" fontId="49" fillId="0" borderId="0" xfId="1" applyFont="1"/>
    <xf numFmtId="0" fontId="50" fillId="0" borderId="0" xfId="0" applyFont="1"/>
    <xf numFmtId="0" fontId="3" fillId="0" borderId="0" xfId="0" applyFont="1" applyProtection="1">
      <protection locked="0"/>
    </xf>
    <xf numFmtId="0" fontId="6" fillId="0" borderId="0" xfId="0" applyFont="1" applyProtection="1">
      <protection locked="0"/>
    </xf>
    <xf numFmtId="0" fontId="4" fillId="0" borderId="0" xfId="0" applyFont="1" applyProtection="1">
      <protection locked="0"/>
    </xf>
    <xf numFmtId="0" fontId="6" fillId="0" borderId="0" xfId="0" applyFont="1" applyAlignment="1">
      <alignment wrapText="1"/>
    </xf>
    <xf numFmtId="0" fontId="4" fillId="0" borderId="0" xfId="0" applyFont="1" applyAlignment="1">
      <alignment wrapText="1"/>
    </xf>
    <xf numFmtId="49" fontId="6" fillId="0" borderId="1" xfId="0" applyNumberFormat="1" applyFont="1" applyBorder="1"/>
    <xf numFmtId="49" fontId="6" fillId="0" borderId="9" xfId="0" applyNumberFormat="1" applyFont="1" applyBorder="1"/>
    <xf numFmtId="0" fontId="9" fillId="0" borderId="0" xfId="0" applyFont="1" applyAlignment="1">
      <alignment horizontal="left"/>
    </xf>
    <xf numFmtId="9" fontId="6" fillId="0" borderId="1" xfId="0" applyNumberFormat="1" applyFont="1" applyBorder="1" applyAlignment="1">
      <alignment horizontal="left"/>
    </xf>
    <xf numFmtId="0" fontId="4" fillId="0" borderId="21" xfId="0" applyFont="1" applyBorder="1"/>
    <xf numFmtId="0" fontId="4" fillId="0" borderId="4" xfId="0" applyFont="1" applyBorder="1"/>
    <xf numFmtId="9" fontId="6" fillId="0" borderId="0" xfId="0" applyNumberFormat="1" applyFont="1" applyAlignment="1">
      <alignment horizontal="left"/>
    </xf>
    <xf numFmtId="0" fontId="5" fillId="0" borderId="0" xfId="0" applyFont="1" applyAlignment="1">
      <alignment horizontal="right"/>
    </xf>
    <xf numFmtId="0" fontId="4" fillId="0" borderId="0" xfId="0" applyFont="1" applyAlignment="1">
      <alignment horizontal="right"/>
    </xf>
    <xf numFmtId="0" fontId="0" fillId="0" borderId="0" xfId="0" applyAlignment="1">
      <alignment vertical="center"/>
    </xf>
    <xf numFmtId="0" fontId="0" fillId="0" borderId="0" xfId="0" applyAlignment="1">
      <alignment horizontal="left" vertical="top"/>
    </xf>
    <xf numFmtId="0" fontId="11" fillId="8" borderId="0" xfId="0" applyFont="1" applyFill="1" applyAlignment="1">
      <alignment wrapText="1"/>
    </xf>
    <xf numFmtId="0" fontId="3" fillId="7" borderId="6" xfId="0" applyFont="1" applyFill="1" applyBorder="1" applyProtection="1">
      <protection locked="0"/>
    </xf>
    <xf numFmtId="0" fontId="6" fillId="7" borderId="6" xfId="0" applyFont="1" applyFill="1" applyBorder="1" applyProtection="1">
      <protection locked="0"/>
    </xf>
    <xf numFmtId="0" fontId="3" fillId="7" borderId="18" xfId="0" applyFont="1" applyFill="1" applyBorder="1" applyProtection="1">
      <protection locked="0"/>
    </xf>
    <xf numFmtId="0" fontId="16" fillId="7" borderId="6" xfId="1" applyFont="1" applyFill="1" applyBorder="1" applyProtection="1">
      <protection locked="0"/>
    </xf>
    <xf numFmtId="0" fontId="3" fillId="7" borderId="6" xfId="1" applyFont="1" applyFill="1" applyBorder="1" applyProtection="1">
      <protection locked="0"/>
    </xf>
    <xf numFmtId="0" fontId="3" fillId="7" borderId="0" xfId="1" applyFont="1" applyFill="1" applyProtection="1">
      <protection locked="0"/>
    </xf>
    <xf numFmtId="0" fontId="5" fillId="7" borderId="6" xfId="1" applyFill="1" applyBorder="1" applyProtection="1">
      <protection locked="0"/>
    </xf>
    <xf numFmtId="0" fontId="16" fillId="0" borderId="0" xfId="1" applyFont="1" applyProtection="1">
      <protection locked="0"/>
    </xf>
    <xf numFmtId="0" fontId="20" fillId="0" borderId="0" xfId="1" applyFont="1" applyProtection="1">
      <protection locked="0"/>
    </xf>
    <xf numFmtId="0" fontId="5" fillId="0" borderId="0" xfId="1" applyProtection="1">
      <protection locked="0"/>
    </xf>
    <xf numFmtId="0" fontId="21" fillId="0" borderId="0" xfId="1" applyFont="1" applyAlignment="1" applyProtection="1">
      <alignment vertical="center"/>
      <protection locked="0"/>
    </xf>
    <xf numFmtId="0" fontId="13" fillId="0" borderId="0" xfId="1" applyFont="1" applyAlignment="1" applyProtection="1">
      <alignment vertical="center"/>
      <protection locked="0"/>
    </xf>
    <xf numFmtId="0" fontId="13" fillId="0" borderId="0" xfId="1" applyFont="1" applyProtection="1">
      <protection locked="0"/>
    </xf>
    <xf numFmtId="0" fontId="21" fillId="0" borderId="0" xfId="1" applyFont="1" applyProtection="1">
      <protection locked="0"/>
    </xf>
    <xf numFmtId="0" fontId="3" fillId="0" borderId="0" xfId="1" applyFont="1" applyProtection="1">
      <protection locked="0"/>
    </xf>
    <xf numFmtId="0" fontId="20" fillId="0" borderId="0" xfId="1" applyFont="1" applyAlignment="1" applyProtection="1">
      <alignment horizontal="left"/>
      <protection locked="0"/>
    </xf>
    <xf numFmtId="0" fontId="19" fillId="0" borderId="0" xfId="1" applyFont="1" applyProtection="1">
      <protection locked="0"/>
    </xf>
    <xf numFmtId="0" fontId="3" fillId="4" borderId="0" xfId="0" applyFont="1" applyFill="1" applyProtection="1">
      <protection locked="0"/>
    </xf>
    <xf numFmtId="0" fontId="3" fillId="3" borderId="0" xfId="0" applyFont="1" applyFill="1" applyProtection="1">
      <protection locked="0"/>
    </xf>
    <xf numFmtId="0" fontId="0" fillId="7" borderId="4" xfId="0" applyFill="1" applyBorder="1" applyProtection="1">
      <protection locked="0"/>
    </xf>
    <xf numFmtId="0" fontId="0" fillId="7" borderId="11" xfId="0" applyFill="1" applyBorder="1" applyProtection="1">
      <protection locked="0"/>
    </xf>
    <xf numFmtId="0" fontId="3" fillId="7" borderId="0" xfId="0" applyFont="1" applyFill="1" applyProtection="1">
      <protection locked="0"/>
    </xf>
    <xf numFmtId="0" fontId="8" fillId="5" borderId="0" xfId="0" applyFont="1" applyFill="1" applyAlignment="1" applyProtection="1">
      <alignment horizontal="centerContinuous"/>
      <protection locked="0"/>
    </xf>
    <xf numFmtId="0" fontId="52" fillId="0" borderId="0" xfId="0" applyFont="1"/>
    <xf numFmtId="0" fontId="52" fillId="4" borderId="0" xfId="0" applyFont="1" applyFill="1"/>
    <xf numFmtId="0" fontId="53" fillId="4" borderId="0" xfId="0" applyFont="1" applyFill="1"/>
    <xf numFmtId="0" fontId="0" fillId="0" borderId="4" xfId="0" applyBorder="1" applyProtection="1">
      <protection locked="0"/>
    </xf>
    <xf numFmtId="0" fontId="0" fillId="0" borderId="0" xfId="0" applyProtection="1">
      <protection locked="0"/>
    </xf>
    <xf numFmtId="0" fontId="29" fillId="10" borderId="0" xfId="0" applyFont="1" applyFill="1" applyAlignment="1">
      <alignment horizontal="left" vertical="top" wrapText="1"/>
    </xf>
    <xf numFmtId="0" fontId="6" fillId="10" borderId="0" xfId="0" applyFont="1" applyFill="1"/>
    <xf numFmtId="0" fontId="28" fillId="10" borderId="0" xfId="0" applyFont="1" applyFill="1"/>
    <xf numFmtId="0" fontId="0" fillId="10" borderId="0" xfId="0" applyFill="1"/>
    <xf numFmtId="0" fontId="0" fillId="7" borderId="4" xfId="0" applyFill="1" applyBorder="1"/>
    <xf numFmtId="0" fontId="0" fillId="7" borderId="11" xfId="0" applyFill="1" applyBorder="1"/>
    <xf numFmtId="0" fontId="26" fillId="0" borderId="6" xfId="0" applyFont="1" applyBorder="1"/>
    <xf numFmtId="0" fontId="40" fillId="0" borderId="0" xfId="0" applyFont="1"/>
    <xf numFmtId="0" fontId="6" fillId="7" borderId="6" xfId="0" applyFont="1" applyFill="1" applyBorder="1"/>
    <xf numFmtId="0" fontId="6" fillId="0" borderId="16" xfId="0" applyFont="1" applyBorder="1" applyAlignment="1">
      <alignment horizontal="left"/>
    </xf>
    <xf numFmtId="0" fontId="6" fillId="4" borderId="19" xfId="0" applyFont="1" applyFill="1" applyBorder="1" applyAlignment="1">
      <alignment horizontal="left"/>
    </xf>
    <xf numFmtId="0" fontId="6" fillId="0" borderId="19" xfId="0" applyFont="1" applyBorder="1" applyAlignment="1">
      <alignment horizontal="left"/>
    </xf>
    <xf numFmtId="0" fontId="51" fillId="0" borderId="0" xfId="0" applyFont="1" applyAlignment="1">
      <alignment horizontal="left"/>
    </xf>
    <xf numFmtId="0" fontId="6" fillId="0" borderId="20" xfId="0" applyFont="1" applyBorder="1" applyAlignment="1">
      <alignment horizontal="left"/>
    </xf>
    <xf numFmtId="0" fontId="6" fillId="9" borderId="0" xfId="0" applyFont="1" applyFill="1" applyProtection="1">
      <protection locked="0"/>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left"/>
    </xf>
    <xf numFmtId="0" fontId="2" fillId="0" borderId="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8" fillId="0" borderId="0" xfId="0" applyFont="1" applyAlignment="1">
      <alignment horizontal="center"/>
    </xf>
    <xf numFmtId="0" fontId="30" fillId="0" borderId="0" xfId="0" applyFont="1" applyAlignment="1">
      <alignment horizontal="center"/>
    </xf>
    <xf numFmtId="0" fontId="13" fillId="0" borderId="7" xfId="0" applyFont="1" applyBorder="1"/>
    <xf numFmtId="0" fontId="13" fillId="0" borderId="0" xfId="0" applyFont="1"/>
    <xf numFmtId="0" fontId="13" fillId="0" borderId="1" xfId="0" applyFont="1" applyBorder="1"/>
    <xf numFmtId="0" fontId="13" fillId="0" borderId="2" xfId="0" applyFont="1" applyBorder="1"/>
    <xf numFmtId="0" fontId="13" fillId="0" borderId="3" xfId="0" applyFont="1" applyBorder="1"/>
    <xf numFmtId="0" fontId="6"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13" fillId="0" borderId="12" xfId="0" applyFont="1" applyBorder="1"/>
    <xf numFmtId="0" fontId="13" fillId="0" borderId="13" xfId="0" applyFont="1" applyBorder="1"/>
    <xf numFmtId="0" fontId="13" fillId="0" borderId="14" xfId="0" applyFont="1" applyBorder="1"/>
    <xf numFmtId="0" fontId="6" fillId="0" borderId="0" xfId="0" applyFont="1" applyAlignment="1">
      <alignment wrapText="1"/>
    </xf>
    <xf numFmtId="0" fontId="0" fillId="0" borderId="0" xfId="0"/>
    <xf numFmtId="0" fontId="5" fillId="0" borderId="0" xfId="0" applyFont="1" applyAlignment="1">
      <alignment wrapText="1"/>
    </xf>
    <xf numFmtId="0" fontId="0" fillId="0" borderId="0" xfId="0" applyAlignment="1">
      <alignment wrapText="1"/>
    </xf>
    <xf numFmtId="0" fontId="6" fillId="0" borderId="0" xfId="0" applyFont="1"/>
    <xf numFmtId="0" fontId="8" fillId="0" borderId="0" xfId="0" applyFont="1" applyAlignment="1" applyProtection="1">
      <alignment horizontal="center"/>
      <protection locked="0"/>
    </xf>
    <xf numFmtId="0" fontId="4" fillId="0" borderId="2" xfId="0" applyFont="1" applyBorder="1" applyAlignment="1">
      <alignment wrapText="1"/>
    </xf>
    <xf numFmtId="0" fontId="4" fillId="0" borderId="3" xfId="0" applyFont="1" applyBorder="1" applyAlignment="1">
      <alignment wrapText="1"/>
    </xf>
    <xf numFmtId="0" fontId="44" fillId="0" borderId="0" xfId="1" applyFont="1" applyAlignment="1">
      <alignment wrapText="1"/>
    </xf>
    <xf numFmtId="0" fontId="44" fillId="0" borderId="23" xfId="1" applyFont="1" applyBorder="1" applyAlignment="1">
      <alignment wrapText="1"/>
    </xf>
    <xf numFmtId="0" fontId="7" fillId="0" borderId="0" xfId="0" applyFont="1" applyAlignment="1">
      <alignment wrapText="1"/>
    </xf>
    <xf numFmtId="0" fontId="6" fillId="0" borderId="0" xfId="0" applyFont="1" applyAlignment="1">
      <alignment horizontal="center" wrapText="1"/>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16" fontId="6" fillId="0" borderId="3" xfId="0" applyNumberFormat="1" applyFont="1" applyBorder="1" applyAlignment="1">
      <alignment horizontal="left"/>
    </xf>
    <xf numFmtId="16" fontId="6" fillId="0" borderId="9" xfId="0" applyNumberFormat="1" applyFont="1" applyBorder="1" applyAlignment="1">
      <alignment horizontal="left"/>
    </xf>
    <xf numFmtId="16" fontId="6" fillId="0" borderId="10" xfId="0" applyNumberFormat="1" applyFont="1" applyBorder="1" applyAlignment="1">
      <alignment horizontal="left"/>
    </xf>
    <xf numFmtId="16" fontId="6" fillId="0" borderId="15" xfId="0" applyNumberFormat="1" applyFont="1" applyBorder="1" applyAlignment="1">
      <alignment horizontal="left"/>
    </xf>
    <xf numFmtId="0" fontId="6" fillId="0" borderId="0" xfId="0" applyFont="1" applyAlignment="1">
      <alignment horizontal="left" vertical="top" wrapText="1"/>
    </xf>
    <xf numFmtId="16" fontId="6" fillId="0" borderId="0" xfId="0" applyNumberFormat="1" applyFont="1" applyAlignment="1">
      <alignment horizontal="left" wrapText="1"/>
    </xf>
    <xf numFmtId="0" fontId="2" fillId="0" borderId="0" xfId="0" applyFont="1" applyAlignment="1">
      <alignment horizontal="center"/>
    </xf>
    <xf numFmtId="0" fontId="3" fillId="0" borderId="0" xfId="0" applyFont="1" applyAlignment="1">
      <alignment horizontal="center"/>
    </xf>
    <xf numFmtId="0" fontId="7" fillId="0" borderId="0" xfId="0" applyFont="1" applyAlignment="1">
      <alignment vertical="top" wrapText="1"/>
    </xf>
    <xf numFmtId="0" fontId="26" fillId="0" borderId="0" xfId="0" applyFont="1" applyAlignment="1">
      <alignment horizontal="left"/>
    </xf>
    <xf numFmtId="0" fontId="0" fillId="0" borderId="0" xfId="0" applyAlignment="1">
      <alignment horizontal="left" wrapText="1"/>
    </xf>
    <xf numFmtId="0" fontId="29" fillId="0" borderId="0" xfId="0" applyFont="1" applyAlignment="1" applyProtection="1">
      <alignment horizontal="left" vertical="top" wrapText="1"/>
      <protection locked="0"/>
    </xf>
    <xf numFmtId="0" fontId="8" fillId="5" borderId="0" xfId="0" applyFont="1" applyFill="1" applyAlignment="1" applyProtection="1">
      <alignment horizontal="centerContinuous"/>
    </xf>
    <xf numFmtId="0" fontId="3" fillId="0" borderId="0" xfId="0" applyFont="1" applyProtection="1"/>
    <xf numFmtId="0" fontId="2" fillId="0" borderId="0" xfId="0" applyFont="1" applyProtection="1"/>
  </cellXfs>
  <cellStyles count="2">
    <cellStyle name="Normal" xfId="0" builtinId="0"/>
    <cellStyle name="Normal 2" xfId="1" xr:uid="{00000000-0005-0000-0000-000001000000}"/>
  </cellStyles>
  <dxfs count="33">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s>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BG%20Small%20Cities%20&amp;%20Tech%20Services/CDBG%20-%20Small%20Cities/Forms/Finance/Drawdown%20Wooksheet%2020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2)"/>
      <sheetName val=" Cover "/>
      <sheetName val="Drawdown WS"/>
      <sheetName val="DND2"/>
    </sheetNames>
    <sheetDataSet>
      <sheetData sheetId="0" refreshError="1"/>
      <sheetData sheetId="1" refreshError="1"/>
      <sheetData sheetId="2" refreshError="1"/>
      <sheetData sheetId="3" refreshError="1">
        <row r="2">
          <cell r="A2" t="str">
            <v>SC1410801</v>
          </cell>
          <cell r="B2">
            <v>1</v>
          </cell>
          <cell r="C2">
            <v>2014</v>
          </cell>
          <cell r="D2">
            <v>1</v>
          </cell>
          <cell r="E2" t="str">
            <v>Oxford</v>
          </cell>
          <cell r="F2" t="str">
            <v>Town</v>
          </cell>
          <cell r="H2" t="str">
            <v>108</v>
          </cell>
          <cell r="M2" t="str">
            <v>George R.</v>
          </cell>
          <cell r="N2" t="str">
            <v>Temple</v>
          </cell>
          <cell r="O2" t="str">
            <v>First Selectman</v>
          </cell>
          <cell r="P2" t="str">
            <v>Oxford Town Hall</v>
          </cell>
          <cell r="Q2" t="str">
            <v>486 Oxford Road</v>
          </cell>
          <cell r="R2" t="str">
            <v>Oxford</v>
          </cell>
          <cell r="S2" t="str">
            <v>CT</v>
          </cell>
          <cell r="T2" t="str">
            <v>06478</v>
          </cell>
          <cell r="U2">
            <v>400000</v>
          </cell>
          <cell r="Y2" t="str">
            <v>Oxford Housing Rehabilitation Program</v>
          </cell>
          <cell r="Z2" t="str">
            <v>Housing Rehabilitation Program</v>
          </cell>
          <cell r="AA2" t="str">
            <v>Jerome Mihm</v>
          </cell>
          <cell r="AB2" t="str">
            <v>(860) 270-8164</v>
          </cell>
          <cell r="AC2" t="str">
            <v>Four Hundred Thousand</v>
          </cell>
          <cell r="AD2" t="str">
            <v>Town Wide</v>
          </cell>
          <cell r="AE2" t="str">
            <v>06-6002061</v>
          </cell>
          <cell r="AF2" t="str">
            <v>George Temple</v>
          </cell>
          <cell r="AG2" t="str">
            <v>(203) 888-3012</v>
          </cell>
          <cell r="AH2" t="str">
            <v>selectmen@oxford-ct.gov</v>
          </cell>
          <cell r="AJ2" t="str">
            <v>New Haven</v>
          </cell>
          <cell r="AK2" t="str">
            <v>Lisa Low Associates</v>
          </cell>
          <cell r="AQ2">
            <v>1</v>
          </cell>
          <cell r="AS2">
            <v>0</v>
          </cell>
          <cell r="AY2">
            <v>0</v>
          </cell>
        </row>
        <row r="3">
          <cell r="A3" t="str">
            <v>SC1404101</v>
          </cell>
          <cell r="B3">
            <v>2</v>
          </cell>
          <cell r="C3">
            <v>2014</v>
          </cell>
          <cell r="D3">
            <v>1</v>
          </cell>
          <cell r="E3" t="str">
            <v>East Haddam</v>
          </cell>
          <cell r="F3" t="str">
            <v>Town</v>
          </cell>
          <cell r="H3" t="str">
            <v>041</v>
          </cell>
          <cell r="M3" t="str">
            <v>Emmett J.</v>
          </cell>
          <cell r="N3" t="str">
            <v>Lyman</v>
          </cell>
          <cell r="O3" t="str">
            <v>First Selectman</v>
          </cell>
          <cell r="P3" t="str">
            <v>East Haddam Town Office Building</v>
          </cell>
          <cell r="Q3" t="str">
            <v>7 Main Street, P.O. Box K</v>
          </cell>
          <cell r="R3" t="str">
            <v>East Haddam</v>
          </cell>
          <cell r="S3" t="str">
            <v>CT</v>
          </cell>
          <cell r="T3" t="str">
            <v>06423</v>
          </cell>
          <cell r="U3">
            <v>791210</v>
          </cell>
          <cell r="Y3" t="str">
            <v>Oak Terrace Senior Housing Rehabilitation</v>
          </cell>
          <cell r="Z3" t="str">
            <v>Public Housing Modernization</v>
          </cell>
          <cell r="AA3" t="str">
            <v>Dominic Carew</v>
          </cell>
          <cell r="AB3" t="str">
            <v>(860) 270-8164</v>
          </cell>
          <cell r="AC3" t="str">
            <v>Seven Hundred Ninety One Thousand Two Hundred and Ten</v>
          </cell>
          <cell r="AD3" t="str">
            <v>Oak Terrace Senior Housing</v>
          </cell>
          <cell r="AE3" t="str">
            <v>06-6001986</v>
          </cell>
          <cell r="AJ3" t="str">
            <v>Middlesex</v>
          </cell>
          <cell r="AK3" t="str">
            <v>L. Wagner &amp; associates</v>
          </cell>
          <cell r="AQ3">
            <v>1</v>
          </cell>
          <cell r="AS3">
            <v>0</v>
          </cell>
          <cell r="AY3">
            <v>0</v>
          </cell>
        </row>
        <row r="4">
          <cell r="A4" t="str">
            <v>SC1412101</v>
          </cell>
          <cell r="B4">
            <v>3</v>
          </cell>
          <cell r="C4">
            <v>2014</v>
          </cell>
          <cell r="D4">
            <v>1</v>
          </cell>
          <cell r="E4" t="str">
            <v>Salem</v>
          </cell>
          <cell r="F4" t="str">
            <v>Town</v>
          </cell>
          <cell r="H4" t="str">
            <v>121</v>
          </cell>
          <cell r="M4" t="str">
            <v>Kevin T.</v>
          </cell>
          <cell r="N4" t="str">
            <v>Lyden</v>
          </cell>
          <cell r="O4" t="str">
            <v>First Selectman</v>
          </cell>
          <cell r="Q4" t="str">
            <v>270 Hartford Road</v>
          </cell>
          <cell r="R4" t="str">
            <v>Salem</v>
          </cell>
          <cell r="S4" t="str">
            <v>CT</v>
          </cell>
          <cell r="T4" t="str">
            <v>06420</v>
          </cell>
          <cell r="U4">
            <v>400000</v>
          </cell>
          <cell r="Y4" t="str">
            <v>Salem Housing Rehabilitation Program</v>
          </cell>
          <cell r="Z4" t="str">
            <v>Housing Rehabilitation Program</v>
          </cell>
          <cell r="AA4" t="str">
            <v>Dominic Carew</v>
          </cell>
          <cell r="AB4" t="str">
            <v>(860) 270-8164</v>
          </cell>
          <cell r="AC4" t="str">
            <v>Four Hundred Thousand</v>
          </cell>
          <cell r="AD4" t="str">
            <v>Town Wide</v>
          </cell>
          <cell r="AE4" t="str">
            <v>06-6009841</v>
          </cell>
          <cell r="AH4" t="str">
            <v>kevin.lyden@salemct.gov</v>
          </cell>
          <cell r="AJ4" t="str">
            <v>New London</v>
          </cell>
          <cell r="AK4" t="str">
            <v>Lisa Low Associates</v>
          </cell>
          <cell r="AQ4">
            <v>1</v>
          </cell>
          <cell r="AS4">
            <v>0</v>
          </cell>
          <cell r="AY4">
            <v>0</v>
          </cell>
        </row>
        <row r="5">
          <cell r="A5" t="str">
            <v>SC1414101</v>
          </cell>
          <cell r="B5">
            <v>4</v>
          </cell>
          <cell r="C5">
            <v>2014</v>
          </cell>
          <cell r="D5">
            <v>1</v>
          </cell>
          <cell r="E5" t="str">
            <v>Thompson</v>
          </cell>
          <cell r="F5" t="str">
            <v>Town</v>
          </cell>
          <cell r="H5" t="str">
            <v>141</v>
          </cell>
          <cell r="M5" t="str">
            <v>Kenneth L</v>
          </cell>
          <cell r="N5" t="str">
            <v>Beausoleil</v>
          </cell>
          <cell r="O5" t="str">
            <v>First Selectman</v>
          </cell>
          <cell r="P5" t="str">
            <v>Thompson Town Hall</v>
          </cell>
          <cell r="Q5" t="str">
            <v>815 Riverside Drive</v>
          </cell>
          <cell r="R5" t="str">
            <v>North Grosvenordale</v>
          </cell>
          <cell r="S5" t="str">
            <v>CT</v>
          </cell>
          <cell r="T5" t="str">
            <v>06255</v>
          </cell>
          <cell r="U5">
            <v>800000</v>
          </cell>
          <cell r="Y5" t="str">
            <v>Gladys Green/Pineview Court Senior Housing Renovations Phase IV</v>
          </cell>
          <cell r="Z5" t="str">
            <v>Senior Housing Renovation</v>
          </cell>
          <cell r="AA5" t="str">
            <v>Dominic Carew</v>
          </cell>
          <cell r="AB5" t="str">
            <v>(860) 270-8164</v>
          </cell>
          <cell r="AC5" t="str">
            <v>Eight Hundred Thousand</v>
          </cell>
          <cell r="AD5" t="str">
            <v>Thompson</v>
          </cell>
          <cell r="AE5" t="str">
            <v>06-6002107</v>
          </cell>
          <cell r="AF5" t="str">
            <v>Mary Ann Chinatti</v>
          </cell>
          <cell r="AJ5" t="str">
            <v>Windham</v>
          </cell>
          <cell r="AK5" t="str">
            <v>Larry Wgner</v>
          </cell>
          <cell r="AL5" t="str">
            <v>Renovations continue at the Pineview Court Elederly Housing Complex</v>
          </cell>
          <cell r="AM5" t="str">
            <v>to include bathroom ADA and kitchen renovations.</v>
          </cell>
          <cell r="AQ5">
            <v>1</v>
          </cell>
          <cell r="AS5">
            <v>0</v>
          </cell>
          <cell r="AY5">
            <v>0</v>
          </cell>
        </row>
        <row r="6">
          <cell r="A6" t="str">
            <v>SC1412401</v>
          </cell>
          <cell r="B6">
            <v>5</v>
          </cell>
          <cell r="C6">
            <v>2014</v>
          </cell>
          <cell r="D6">
            <v>1</v>
          </cell>
          <cell r="E6" t="str">
            <v>Seymour</v>
          </cell>
          <cell r="F6" t="str">
            <v>Town</v>
          </cell>
          <cell r="H6" t="str">
            <v>124</v>
          </cell>
          <cell r="M6" t="str">
            <v>W. Kurt</v>
          </cell>
          <cell r="N6" t="str">
            <v>Miller</v>
          </cell>
          <cell r="O6" t="str">
            <v>First Selectman</v>
          </cell>
          <cell r="Q6" t="str">
            <v>1 First Street</v>
          </cell>
          <cell r="R6" t="str">
            <v>Seymour</v>
          </cell>
          <cell r="S6" t="str">
            <v>CT</v>
          </cell>
          <cell r="T6" t="str">
            <v>06483</v>
          </cell>
          <cell r="U6">
            <v>400000</v>
          </cell>
          <cell r="Y6" t="str">
            <v>Town of Seymour Housing Rehabiltation Program</v>
          </cell>
          <cell r="Z6" t="str">
            <v>Housing Rehabilitation Program</v>
          </cell>
          <cell r="AA6" t="str">
            <v>Jerome Mihm</v>
          </cell>
          <cell r="AB6" t="str">
            <v>(860) 270-8164</v>
          </cell>
          <cell r="AC6" t="str">
            <v>Four Hundred Thousand</v>
          </cell>
          <cell r="AD6" t="str">
            <v>Town Wide</v>
          </cell>
          <cell r="AE6" t="str">
            <v>06-6002081</v>
          </cell>
          <cell r="AJ6" t="str">
            <v>New Haven</v>
          </cell>
          <cell r="AK6" t="str">
            <v>Lisa low Associates</v>
          </cell>
          <cell r="AQ6">
            <v>1</v>
          </cell>
          <cell r="AS6">
            <v>0</v>
          </cell>
          <cell r="AY6">
            <v>0</v>
          </cell>
        </row>
        <row r="7">
          <cell r="A7" t="str">
            <v>SC1410201</v>
          </cell>
          <cell r="B7">
            <v>6</v>
          </cell>
          <cell r="C7">
            <v>2014</v>
          </cell>
          <cell r="D7">
            <v>1</v>
          </cell>
          <cell r="E7" t="str">
            <v>North Stonington</v>
          </cell>
          <cell r="F7" t="str">
            <v>Town</v>
          </cell>
          <cell r="H7" t="str">
            <v>102</v>
          </cell>
          <cell r="M7" t="str">
            <v>Michael A.</v>
          </cell>
          <cell r="N7" t="str">
            <v>Urgo</v>
          </cell>
          <cell r="O7" t="str">
            <v>First Selectman</v>
          </cell>
          <cell r="Q7" t="str">
            <v>40 Main Street</v>
          </cell>
          <cell r="R7" t="str">
            <v>North Stonington</v>
          </cell>
          <cell r="S7" t="str">
            <v>CT</v>
          </cell>
          <cell r="T7" t="str">
            <v>06359</v>
          </cell>
          <cell r="U7">
            <v>400000</v>
          </cell>
          <cell r="Y7" t="str">
            <v>Town of North Stonington Housing Rehabiltation Program</v>
          </cell>
          <cell r="Z7" t="str">
            <v>Housing Rehabilitation Program</v>
          </cell>
          <cell r="AA7" t="str">
            <v>Dominic Carew</v>
          </cell>
          <cell r="AB7" t="str">
            <v>(860) 270-8164</v>
          </cell>
          <cell r="AC7" t="str">
            <v>Four Hundred Thousand</v>
          </cell>
          <cell r="AD7" t="str">
            <v>Town Wide</v>
          </cell>
          <cell r="AE7" t="str">
            <v>06-6002055</v>
          </cell>
          <cell r="AJ7" t="str">
            <v>New London</v>
          </cell>
          <cell r="AK7" t="str">
            <v>Lisa Low Associates</v>
          </cell>
          <cell r="AQ7">
            <v>1</v>
          </cell>
          <cell r="AS7">
            <v>0</v>
          </cell>
          <cell r="AY7">
            <v>0</v>
          </cell>
        </row>
        <row r="8">
          <cell r="A8" t="str">
            <v>SC1403701</v>
          </cell>
          <cell r="B8">
            <v>8</v>
          </cell>
          <cell r="C8">
            <v>2014</v>
          </cell>
          <cell r="D8">
            <v>1</v>
          </cell>
          <cell r="E8" t="str">
            <v>Derby</v>
          </cell>
          <cell r="F8" t="str">
            <v>Town</v>
          </cell>
          <cell r="H8" t="str">
            <v>037</v>
          </cell>
          <cell r="M8" t="str">
            <v>Dr. Anita</v>
          </cell>
          <cell r="N8" t="str">
            <v>Dugatto</v>
          </cell>
          <cell r="O8" t="str">
            <v>Mayor</v>
          </cell>
          <cell r="Q8" t="str">
            <v>1 Elizabeth Street</v>
          </cell>
          <cell r="R8" t="str">
            <v>Derby</v>
          </cell>
          <cell r="S8" t="str">
            <v>CT</v>
          </cell>
          <cell r="T8" t="str">
            <v>06418</v>
          </cell>
          <cell r="U8">
            <v>400000</v>
          </cell>
          <cell r="Y8" t="str">
            <v>Derby Housing Rehabilitation</v>
          </cell>
          <cell r="Z8" t="str">
            <v>Housing Rehabilitation Program</v>
          </cell>
          <cell r="AA8" t="str">
            <v>Jerome Mihm</v>
          </cell>
          <cell r="AB8" t="str">
            <v>(860) 270-8164</v>
          </cell>
          <cell r="AC8" t="str">
            <v>Four Hundred Thousand</v>
          </cell>
          <cell r="AD8" t="str">
            <v>Town Wide</v>
          </cell>
          <cell r="AE8" t="str">
            <v>06-6001869</v>
          </cell>
          <cell r="AJ8" t="str">
            <v>New Haven</v>
          </cell>
          <cell r="AK8" t="str">
            <v>L. Wagner &amp; Associates</v>
          </cell>
          <cell r="AQ8">
            <v>1</v>
          </cell>
          <cell r="AS8">
            <v>0</v>
          </cell>
          <cell r="AY8">
            <v>0</v>
          </cell>
        </row>
        <row r="9">
          <cell r="A9" t="str">
            <v>SC1405901</v>
          </cell>
          <cell r="B9">
            <v>9</v>
          </cell>
          <cell r="C9">
            <v>2014</v>
          </cell>
          <cell r="D9">
            <v>1</v>
          </cell>
          <cell r="E9" t="str">
            <v>Groton</v>
          </cell>
          <cell r="F9" t="str">
            <v>Town</v>
          </cell>
          <cell r="G9" t="str">
            <v>Andrew Woodstock</v>
          </cell>
          <cell r="H9" t="str">
            <v>059</v>
          </cell>
          <cell r="M9" t="str">
            <v>John</v>
          </cell>
          <cell r="N9" t="str">
            <v>Burt</v>
          </cell>
          <cell r="O9" t="str">
            <v>Town Manager</v>
          </cell>
          <cell r="Q9" t="str">
            <v>134 Groton Long Point Road</v>
          </cell>
          <cell r="R9" t="str">
            <v>Groton</v>
          </cell>
          <cell r="S9" t="str">
            <v>CT</v>
          </cell>
          <cell r="T9" t="str">
            <v>06340</v>
          </cell>
          <cell r="U9">
            <v>800000</v>
          </cell>
          <cell r="Y9" t="str">
            <v>Pequot Village I Modernization</v>
          </cell>
          <cell r="Z9" t="str">
            <v>Public Housing Modernization</v>
          </cell>
          <cell r="AA9" t="str">
            <v>Dominic Carew</v>
          </cell>
          <cell r="AB9" t="str">
            <v>(860) 270-8164</v>
          </cell>
          <cell r="AC9" t="str">
            <v>Eight Hundred Thousand</v>
          </cell>
          <cell r="AD9" t="str">
            <v>Pequot Village</v>
          </cell>
          <cell r="AE9" t="str">
            <v>06-6002010</v>
          </cell>
          <cell r="AF9" t="str">
            <v>Susan Cullen</v>
          </cell>
          <cell r="AJ9" t="str">
            <v>New London</v>
          </cell>
          <cell r="AK9" t="str">
            <v>Eastern Connecticut Housing Opportunities</v>
          </cell>
          <cell r="AQ9">
            <v>1</v>
          </cell>
          <cell r="AS9">
            <v>0</v>
          </cell>
          <cell r="AY9">
            <v>0</v>
          </cell>
        </row>
        <row r="10">
          <cell r="A10" t="str">
            <v>SC1401001</v>
          </cell>
          <cell r="B10">
            <v>10</v>
          </cell>
          <cell r="C10">
            <v>2014</v>
          </cell>
          <cell r="D10">
            <v>1</v>
          </cell>
          <cell r="E10" t="str">
            <v>Bethlehem</v>
          </cell>
          <cell r="F10" t="str">
            <v>Town</v>
          </cell>
          <cell r="H10" t="str">
            <v>010</v>
          </cell>
          <cell r="M10" t="str">
            <v>Leonard</v>
          </cell>
          <cell r="N10" t="str">
            <v>Assard</v>
          </cell>
          <cell r="O10" t="str">
            <v>First Selectman</v>
          </cell>
          <cell r="Q10" t="str">
            <v>36 Main Street</v>
          </cell>
          <cell r="R10" t="str">
            <v>Bethlehem</v>
          </cell>
          <cell r="S10" t="str">
            <v>CT</v>
          </cell>
          <cell r="T10" t="str">
            <v>06751</v>
          </cell>
          <cell r="U10">
            <v>400000</v>
          </cell>
          <cell r="Y10" t="str">
            <v>Town of Bethlehem Housing Rehabilitation Program</v>
          </cell>
          <cell r="Z10" t="str">
            <v>Housing Rehabilitation Program</v>
          </cell>
          <cell r="AA10" t="str">
            <v>Jerome Mihm</v>
          </cell>
          <cell r="AB10" t="str">
            <v>(860) 270-8164</v>
          </cell>
          <cell r="AC10" t="str">
            <v>Four hundred Thousand</v>
          </cell>
          <cell r="AD10" t="str">
            <v>Town Wide</v>
          </cell>
          <cell r="AE10" t="str">
            <v>06-6001892</v>
          </cell>
          <cell r="AJ10" t="str">
            <v>Litchfield</v>
          </cell>
          <cell r="AK10" t="str">
            <v>36/88</v>
          </cell>
          <cell r="AQ10">
            <v>1</v>
          </cell>
          <cell r="AS10">
            <v>0</v>
          </cell>
          <cell r="AY10">
            <v>0</v>
          </cell>
        </row>
        <row r="11">
          <cell r="A11" t="str">
            <v>SC1401401</v>
          </cell>
          <cell r="B11">
            <v>11</v>
          </cell>
          <cell r="C11">
            <v>2014</v>
          </cell>
          <cell r="D11">
            <v>1</v>
          </cell>
          <cell r="E11" t="str">
            <v>Branford</v>
          </cell>
          <cell r="F11" t="str">
            <v>Town</v>
          </cell>
          <cell r="H11" t="str">
            <v>014</v>
          </cell>
          <cell r="M11" t="str">
            <v>James B.</v>
          </cell>
          <cell r="N11" t="str">
            <v>Cosgrove</v>
          </cell>
          <cell r="O11" t="str">
            <v>First Selectman</v>
          </cell>
          <cell r="Q11" t="str">
            <v>1019 Main Street</v>
          </cell>
          <cell r="R11" t="str">
            <v>Branford</v>
          </cell>
          <cell r="S11" t="str">
            <v>CT</v>
          </cell>
          <cell r="T11" t="str">
            <v>06405</v>
          </cell>
          <cell r="U11">
            <v>448500</v>
          </cell>
          <cell r="Y11" t="str">
            <v>Parkside Village I &amp; II Site and Safety Improvements</v>
          </cell>
          <cell r="Z11" t="str">
            <v>Public Housing Modernization</v>
          </cell>
          <cell r="AA11" t="str">
            <v>Jerome Mihm</v>
          </cell>
          <cell r="AB11" t="str">
            <v>(860) 270-8164</v>
          </cell>
          <cell r="AC11" t="str">
            <v>Four Hundred Forty Eight Thousand Five Hundred</v>
          </cell>
          <cell r="AD11" t="str">
            <v>Parkside Village I &amp; II</v>
          </cell>
          <cell r="AE11" t="str">
            <v>06-6001964</v>
          </cell>
          <cell r="AJ11" t="str">
            <v>Litchfield</v>
          </cell>
          <cell r="AK11" t="str">
            <v>L.Wagner &amp; Associates</v>
          </cell>
          <cell r="AQ11">
            <v>1</v>
          </cell>
          <cell r="AS11">
            <v>0</v>
          </cell>
          <cell r="AY11">
            <v>0</v>
          </cell>
        </row>
        <row r="12">
          <cell r="A12" t="str">
            <v>SC1414001</v>
          </cell>
          <cell r="B12">
            <v>12</v>
          </cell>
          <cell r="C12">
            <v>2014</v>
          </cell>
          <cell r="D12">
            <v>1</v>
          </cell>
          <cell r="E12" t="str">
            <v>Thomaston</v>
          </cell>
          <cell r="F12" t="str">
            <v>Town</v>
          </cell>
          <cell r="H12" t="str">
            <v>140</v>
          </cell>
          <cell r="M12" t="str">
            <v>Edmond V.</v>
          </cell>
          <cell r="N12" t="str">
            <v>Mone</v>
          </cell>
          <cell r="O12" t="str">
            <v>First Selectman</v>
          </cell>
          <cell r="P12" t="str">
            <v>Thomaston Town Hall</v>
          </cell>
          <cell r="Q12" t="str">
            <v>158 Main Street</v>
          </cell>
          <cell r="R12" t="str">
            <v>Thomaston</v>
          </cell>
          <cell r="S12" t="str">
            <v>CT</v>
          </cell>
          <cell r="T12" t="str">
            <v>06420</v>
          </cell>
          <cell r="U12">
            <v>611445</v>
          </cell>
          <cell r="Y12" t="str">
            <v>Grove Manor Senior Housing Ext. Repairs Bathroom and Accessibility Upgrades</v>
          </cell>
          <cell r="Z12" t="str">
            <v>Public Housing Modernization</v>
          </cell>
          <cell r="AA12" t="str">
            <v>Jerome Mihm</v>
          </cell>
          <cell r="AB12" t="str">
            <v>(860) 270-8164</v>
          </cell>
          <cell r="AC12" t="str">
            <v>Six Hundred Eleven Thousand Four Hundred Forty Five</v>
          </cell>
          <cell r="AD12" t="str">
            <v>Grove Manor Senior Housing</v>
          </cell>
          <cell r="AE12" t="str">
            <v>06-6002105</v>
          </cell>
          <cell r="AJ12" t="str">
            <v>Litchfield</v>
          </cell>
          <cell r="AK12" t="str">
            <v>L. Wagner &amp; Associates</v>
          </cell>
          <cell r="AQ12">
            <v>1</v>
          </cell>
          <cell r="AS12">
            <v>0</v>
          </cell>
          <cell r="AY12">
            <v>0</v>
          </cell>
        </row>
        <row r="13">
          <cell r="A13" t="str">
            <v>SC1405301</v>
          </cell>
          <cell r="B13">
            <v>13</v>
          </cell>
          <cell r="C13">
            <v>2014</v>
          </cell>
          <cell r="D13">
            <v>1</v>
          </cell>
          <cell r="E13" t="str">
            <v>Franklin</v>
          </cell>
          <cell r="F13" t="str">
            <v>Town</v>
          </cell>
          <cell r="G13" t="str">
            <v>Peter Huckins</v>
          </cell>
          <cell r="H13" t="str">
            <v>053</v>
          </cell>
          <cell r="M13" t="str">
            <v>Richard L.</v>
          </cell>
          <cell r="N13" t="str">
            <v>Matters</v>
          </cell>
          <cell r="O13" t="str">
            <v>First Selectman</v>
          </cell>
          <cell r="Q13" t="str">
            <v>7 Meetinghouse Hill Road</v>
          </cell>
          <cell r="R13" t="str">
            <v>Franklin</v>
          </cell>
          <cell r="S13" t="str">
            <v>CT</v>
          </cell>
          <cell r="T13" t="str">
            <v>06254</v>
          </cell>
          <cell r="U13">
            <v>400000</v>
          </cell>
          <cell r="Y13" t="str">
            <v>Franklin Housing Rehabilitation Program</v>
          </cell>
          <cell r="Z13" t="str">
            <v>Housing Rehabilitation Program</v>
          </cell>
          <cell r="AA13" t="str">
            <v>Bruce Sheraton/Dominic Carew</v>
          </cell>
          <cell r="AB13" t="str">
            <v>(860) 270-8114</v>
          </cell>
          <cell r="AC13" t="str">
            <v>Four Hundred Thousand</v>
          </cell>
          <cell r="AD13" t="str">
            <v>Town Wide</v>
          </cell>
          <cell r="AE13" t="str">
            <v>06-6002001</v>
          </cell>
          <cell r="AJ13" t="str">
            <v>Litchfield</v>
          </cell>
          <cell r="AK13" t="str">
            <v>Community Consulting Inc.</v>
          </cell>
          <cell r="AQ13">
            <v>1</v>
          </cell>
          <cell r="AS13">
            <v>0</v>
          </cell>
          <cell r="AY13">
            <v>0</v>
          </cell>
        </row>
        <row r="14">
          <cell r="A14" t="str">
            <v>SC1405801</v>
          </cell>
          <cell r="B14">
            <v>14</v>
          </cell>
          <cell r="C14">
            <v>2014</v>
          </cell>
          <cell r="D14">
            <v>1</v>
          </cell>
          <cell r="E14" t="str">
            <v>Griswold</v>
          </cell>
          <cell r="F14" t="str">
            <v>Town</v>
          </cell>
          <cell r="H14" t="str">
            <v>058</v>
          </cell>
          <cell r="M14" t="str">
            <v>Todd</v>
          </cell>
          <cell r="N14" t="str">
            <v>Babbitt</v>
          </cell>
          <cell r="O14" t="str">
            <v>First Selectman</v>
          </cell>
          <cell r="Q14" t="str">
            <v>28 Main Street</v>
          </cell>
          <cell r="R14" t="str">
            <v>Griswold</v>
          </cell>
          <cell r="S14" t="str">
            <v>CT</v>
          </cell>
          <cell r="T14" t="str">
            <v>06351</v>
          </cell>
          <cell r="U14">
            <v>800000</v>
          </cell>
          <cell r="Y14" t="str">
            <v>McCluggage Manor Senior Housing Renovations</v>
          </cell>
          <cell r="Z14" t="str">
            <v>Public Housing Modernization</v>
          </cell>
          <cell r="AA14" t="str">
            <v>Bruce Sheraton/Dominic Carew</v>
          </cell>
          <cell r="AB14" t="str">
            <v>(860) 270-8114</v>
          </cell>
          <cell r="AC14" t="str">
            <v>Eight Hundred Thousand</v>
          </cell>
          <cell r="AD14" t="str">
            <v>McCluggage Manor</v>
          </cell>
          <cell r="AE14" t="str">
            <v>06-6002009</v>
          </cell>
          <cell r="AH14" t="str">
            <v>firstselectman@griswold-ct.org</v>
          </cell>
          <cell r="AI14" t="str">
            <v>Nancy@lwagnerassociates.com</v>
          </cell>
          <cell r="AJ14" t="str">
            <v>New London</v>
          </cell>
          <cell r="AK14" t="str">
            <v>L. Wagner &amp; Associates</v>
          </cell>
          <cell r="AQ14">
            <v>1</v>
          </cell>
          <cell r="AS14">
            <v>0</v>
          </cell>
          <cell r="AY14">
            <v>0</v>
          </cell>
        </row>
        <row r="15">
          <cell r="A15" t="str">
            <v>SC1413901</v>
          </cell>
          <cell r="B15">
            <v>15</v>
          </cell>
          <cell r="C15">
            <v>2014</v>
          </cell>
          <cell r="D15">
            <v>1</v>
          </cell>
          <cell r="E15" t="str">
            <v>Suffield</v>
          </cell>
          <cell r="F15" t="str">
            <v>Town</v>
          </cell>
          <cell r="H15" t="str">
            <v>139</v>
          </cell>
          <cell r="M15" t="str">
            <v>Edward G.</v>
          </cell>
          <cell r="N15" t="str">
            <v>McAnaney</v>
          </cell>
          <cell r="O15" t="str">
            <v>First Selectman</v>
          </cell>
          <cell r="Q15" t="str">
            <v>83 Mountain Road</v>
          </cell>
          <cell r="R15" t="str">
            <v>Suffield</v>
          </cell>
          <cell r="S15" t="str">
            <v>CT</v>
          </cell>
          <cell r="T15" t="str">
            <v>06078</v>
          </cell>
          <cell r="U15">
            <v>800000</v>
          </cell>
          <cell r="Y15" t="str">
            <v>Suffield Housing Authority Project</v>
          </cell>
          <cell r="Z15" t="str">
            <v>Public Housing Modernization</v>
          </cell>
          <cell r="AA15" t="str">
            <v>Bruce Sheraton</v>
          </cell>
          <cell r="AB15" t="str">
            <v>(860) 270-8114</v>
          </cell>
          <cell r="AC15" t="str">
            <v>Eight Hundred Thousand</v>
          </cell>
          <cell r="AD15" t="str">
            <v>Suffield Housing Authority Property-Bridge Street</v>
          </cell>
          <cell r="AE15" t="str">
            <v>06-6002104</v>
          </cell>
          <cell r="AJ15" t="str">
            <v>Hartford</v>
          </cell>
          <cell r="AK15" t="str">
            <v>Patrick McMahon</v>
          </cell>
          <cell r="AQ15">
            <v>1</v>
          </cell>
          <cell r="AS15">
            <v>0</v>
          </cell>
          <cell r="AY15">
            <v>0</v>
          </cell>
        </row>
        <row r="16">
          <cell r="A16" t="str">
            <v>SC1406301</v>
          </cell>
          <cell r="B16">
            <v>16</v>
          </cell>
          <cell r="C16">
            <v>2014</v>
          </cell>
          <cell r="D16">
            <v>1</v>
          </cell>
          <cell r="E16" t="str">
            <v>Hampton</v>
          </cell>
          <cell r="F16" t="str">
            <v>Town</v>
          </cell>
          <cell r="H16" t="str">
            <v>063</v>
          </cell>
          <cell r="M16" t="str">
            <v>Allan</v>
          </cell>
          <cell r="N16" t="str">
            <v>Cahill</v>
          </cell>
          <cell r="O16" t="str">
            <v>First Selectman</v>
          </cell>
          <cell r="Q16" t="str">
            <v>164 Main Street,  P.O. Box 143</v>
          </cell>
          <cell r="R16" t="str">
            <v>Hampton</v>
          </cell>
          <cell r="S16" t="str">
            <v>CT</v>
          </cell>
          <cell r="T16" t="str">
            <v>06247</v>
          </cell>
          <cell r="U16">
            <v>400000</v>
          </cell>
          <cell r="Y16" t="str">
            <v>Hampton Regional Housing Rehabilitation Program</v>
          </cell>
          <cell r="Z16" t="str">
            <v>Housing Rehabilitation Program</v>
          </cell>
          <cell r="AA16" t="str">
            <v>Dominic Carew</v>
          </cell>
          <cell r="AB16" t="str">
            <v>(860) 270-8164</v>
          </cell>
          <cell r="AC16" t="str">
            <v>Four Hundred Thousand</v>
          </cell>
          <cell r="AD16" t="str">
            <v>Scattered Sites in towns of Hampton, Brooklyn, Chaplin, Eastford, Promfret and Scotland</v>
          </cell>
          <cell r="AE16" t="str">
            <v>06-0798335</v>
          </cell>
          <cell r="AJ16" t="str">
            <v>Windham</v>
          </cell>
          <cell r="AK16" t="str">
            <v>Peter D. Sanborn</v>
          </cell>
          <cell r="AQ16">
            <v>1</v>
          </cell>
          <cell r="AS16">
            <v>0</v>
          </cell>
          <cell r="AY16">
            <v>0</v>
          </cell>
        </row>
        <row r="17">
          <cell r="A17" t="str">
            <v>SC1414301</v>
          </cell>
          <cell r="B17">
            <v>18</v>
          </cell>
          <cell r="C17">
            <v>2014</v>
          </cell>
          <cell r="D17">
            <v>1</v>
          </cell>
          <cell r="E17" t="str">
            <v>Torrington</v>
          </cell>
          <cell r="F17" t="str">
            <v>Town</v>
          </cell>
          <cell r="H17" t="str">
            <v>143</v>
          </cell>
          <cell r="M17" t="str">
            <v>Elinor</v>
          </cell>
          <cell r="N17" t="str">
            <v>Carbone</v>
          </cell>
          <cell r="O17" t="str">
            <v>Mayor</v>
          </cell>
          <cell r="Q17" t="str">
            <v>140 Main Street</v>
          </cell>
          <cell r="R17" t="str">
            <v>Torrington</v>
          </cell>
          <cell r="S17" t="str">
            <v>CT</v>
          </cell>
          <cell r="T17" t="str">
            <v>06790</v>
          </cell>
          <cell r="U17">
            <v>400000</v>
          </cell>
          <cell r="Y17" t="str">
            <v>Torrington Housing Rehabilitation Revolving Loan Program</v>
          </cell>
          <cell r="Z17" t="str">
            <v>Housing Rehabilitation Program</v>
          </cell>
          <cell r="AA17" t="str">
            <v>Bruce Sheraton</v>
          </cell>
          <cell r="AB17" t="str">
            <v>(860) 270-8114</v>
          </cell>
          <cell r="AC17" t="str">
            <v>Four Hundred Thousand</v>
          </cell>
          <cell r="AD17" t="str">
            <v>City Wide</v>
          </cell>
          <cell r="AE17" t="str">
            <v>06-6001898</v>
          </cell>
          <cell r="AJ17" t="str">
            <v>Litchfield</v>
          </cell>
          <cell r="AK17" t="str">
            <v>L.Wagner &amp; Associates</v>
          </cell>
          <cell r="AQ17">
            <v>1</v>
          </cell>
          <cell r="AS17">
            <v>0</v>
          </cell>
          <cell r="AY17">
            <v>0</v>
          </cell>
        </row>
        <row r="18">
          <cell r="A18" t="str">
            <v>SC1403201</v>
          </cell>
          <cell r="B18">
            <v>19</v>
          </cell>
          <cell r="C18">
            <v>2014</v>
          </cell>
          <cell r="D18">
            <v>1</v>
          </cell>
          <cell r="E18" t="str">
            <v>Coventry</v>
          </cell>
          <cell r="F18" t="str">
            <v>Town</v>
          </cell>
          <cell r="H18" t="str">
            <v>032</v>
          </cell>
          <cell r="M18" t="str">
            <v>John</v>
          </cell>
          <cell r="N18" t="str">
            <v>Elsesser</v>
          </cell>
          <cell r="O18" t="str">
            <v>Town Manager</v>
          </cell>
          <cell r="Q18" t="str">
            <v>1712 Main Street</v>
          </cell>
          <cell r="R18" t="str">
            <v>Coventry</v>
          </cell>
          <cell r="S18" t="str">
            <v>CT</v>
          </cell>
          <cell r="T18" t="str">
            <v>06238</v>
          </cell>
          <cell r="U18">
            <v>500000</v>
          </cell>
          <cell r="Y18" t="str">
            <v>Coventry Multijurisdictional Housing Rehabilitation Program</v>
          </cell>
          <cell r="Z18" t="str">
            <v>Housing Rehabilitation Program</v>
          </cell>
          <cell r="AA18" t="str">
            <v>Jerome Mihm</v>
          </cell>
          <cell r="AB18" t="str">
            <v>(860) 270-8097</v>
          </cell>
          <cell r="AC18" t="str">
            <v>Five Hundred Thousand</v>
          </cell>
          <cell r="AD18" t="str">
            <v>Town Wide</v>
          </cell>
          <cell r="AE18" t="str">
            <v>06-6001977</v>
          </cell>
          <cell r="AJ18" t="str">
            <v>Tolland</v>
          </cell>
          <cell r="AK18" t="str">
            <v>Community Consulting, Inc.</v>
          </cell>
          <cell r="AQ18">
            <v>1</v>
          </cell>
          <cell r="AS18">
            <v>0</v>
          </cell>
          <cell r="AY18">
            <v>0</v>
          </cell>
        </row>
        <row r="19">
          <cell r="A19" t="str">
            <v>SC1409401</v>
          </cell>
          <cell r="B19">
            <v>20</v>
          </cell>
          <cell r="C19">
            <v>2014</v>
          </cell>
          <cell r="D19">
            <v>1</v>
          </cell>
          <cell r="E19" t="str">
            <v>Newington</v>
          </cell>
          <cell r="F19" t="str">
            <v>Town</v>
          </cell>
          <cell r="H19" t="str">
            <v>094</v>
          </cell>
          <cell r="M19" t="str">
            <v>John</v>
          </cell>
          <cell r="N19" t="str">
            <v>Salomone</v>
          </cell>
          <cell r="O19" t="str">
            <v>Town Manager</v>
          </cell>
          <cell r="Q19" t="str">
            <v>131 Cedar Street</v>
          </cell>
          <cell r="R19" t="str">
            <v>Newington</v>
          </cell>
          <cell r="S19" t="str">
            <v>CT</v>
          </cell>
          <cell r="T19" t="str">
            <v>06111</v>
          </cell>
          <cell r="U19">
            <v>800000</v>
          </cell>
          <cell r="Y19" t="str">
            <v>Cedar Village Senior Housing Rehabilitation</v>
          </cell>
          <cell r="Z19" t="str">
            <v>Public Housing Modernization</v>
          </cell>
          <cell r="AA19" t="str">
            <v>Jerome Mihm</v>
          </cell>
          <cell r="AB19" t="str">
            <v>(860) 270-8097</v>
          </cell>
          <cell r="AC19" t="str">
            <v>Eight Hundred Thousand</v>
          </cell>
          <cell r="AD19" t="str">
            <v>Cedar Village</v>
          </cell>
          <cell r="AE19" t="str">
            <v>06-6002047</v>
          </cell>
          <cell r="AJ19" t="str">
            <v>Hartford</v>
          </cell>
          <cell r="AK19" t="str">
            <v>L. Wagner &amp; Associates</v>
          </cell>
          <cell r="AQ19">
            <v>1</v>
          </cell>
          <cell r="AS19">
            <v>0</v>
          </cell>
          <cell r="AY19">
            <v>0</v>
          </cell>
        </row>
        <row r="20">
          <cell r="A20" t="str">
            <v>SC1413401</v>
          </cell>
          <cell r="B20">
            <v>21</v>
          </cell>
          <cell r="C20">
            <v>2014</v>
          </cell>
          <cell r="D20">
            <v>1</v>
          </cell>
          <cell r="E20" t="str">
            <v>Stafford</v>
          </cell>
          <cell r="F20" t="str">
            <v>Town</v>
          </cell>
          <cell r="H20" t="str">
            <v>134</v>
          </cell>
          <cell r="M20" t="str">
            <v>Richard</v>
          </cell>
          <cell r="N20" t="str">
            <v>Shuck</v>
          </cell>
          <cell r="O20" t="str">
            <v>First Selectman</v>
          </cell>
          <cell r="Q20" t="str">
            <v>1 Main Street</v>
          </cell>
          <cell r="R20" t="str">
            <v>Stafford</v>
          </cell>
          <cell r="S20" t="str">
            <v>CT</v>
          </cell>
          <cell r="T20" t="str">
            <v>06076</v>
          </cell>
          <cell r="U20">
            <v>400000</v>
          </cell>
          <cell r="Y20" t="str">
            <v>Stafford Housing Rehabilitation Program</v>
          </cell>
          <cell r="Z20" t="str">
            <v>Housing Rehabilitation Program</v>
          </cell>
          <cell r="AA20" t="str">
            <v>Jerome Mihm</v>
          </cell>
          <cell r="AB20" t="str">
            <v>(860) 270-8097</v>
          </cell>
          <cell r="AC20" t="str">
            <v>Four Hundred Thousand</v>
          </cell>
          <cell r="AD20" t="str">
            <v>Town Wide</v>
          </cell>
          <cell r="AE20" t="str">
            <v>06-6002097</v>
          </cell>
          <cell r="AJ20" t="str">
            <v>Tolland</v>
          </cell>
          <cell r="AK20" t="str">
            <v>Peter Sanborn</v>
          </cell>
          <cell r="AQ20">
            <v>1</v>
          </cell>
          <cell r="AS20">
            <v>0</v>
          </cell>
          <cell r="AY20">
            <v>0</v>
          </cell>
        </row>
        <row r="21">
          <cell r="A21" t="str">
            <v>SC1416401</v>
          </cell>
          <cell r="B21">
            <v>22</v>
          </cell>
          <cell r="C21">
            <v>2014</v>
          </cell>
          <cell r="D21">
            <v>1</v>
          </cell>
          <cell r="E21" t="str">
            <v>Windsor</v>
          </cell>
          <cell r="F21" t="str">
            <v>Town</v>
          </cell>
          <cell r="H21" t="str">
            <v>164</v>
          </cell>
          <cell r="M21" t="str">
            <v>Peter</v>
          </cell>
          <cell r="N21" t="str">
            <v>Souza</v>
          </cell>
          <cell r="O21" t="str">
            <v>Town Manager</v>
          </cell>
          <cell r="Q21" t="str">
            <v>275 Broad Street</v>
          </cell>
          <cell r="R21" t="str">
            <v>Windsor</v>
          </cell>
          <cell r="S21" t="str">
            <v>CT</v>
          </cell>
          <cell r="T21" t="str">
            <v>06095</v>
          </cell>
          <cell r="U21">
            <v>400000</v>
          </cell>
          <cell r="Y21" t="str">
            <v>Windsor Housing Rehabilitation Program</v>
          </cell>
          <cell r="Z21" t="str">
            <v>Housing Rehabilitation Program</v>
          </cell>
          <cell r="AA21" t="str">
            <v>Jerome Mihm</v>
          </cell>
          <cell r="AB21" t="str">
            <v>(860) 270-8097</v>
          </cell>
          <cell r="AC21" t="str">
            <v>Four Hundred Thousand</v>
          </cell>
          <cell r="AD21" t="str">
            <v>Town Wide</v>
          </cell>
          <cell r="AE21" t="str">
            <v>06-6002136</v>
          </cell>
          <cell r="AJ21" t="str">
            <v>Hartford</v>
          </cell>
          <cell r="AK21" t="str">
            <v>James Hallasey</v>
          </cell>
          <cell r="AQ21">
            <v>1</v>
          </cell>
          <cell r="AS21">
            <v>0</v>
          </cell>
          <cell r="AY21">
            <v>0</v>
          </cell>
        </row>
        <row r="22">
          <cell r="A22" t="str">
            <v>SC1406901</v>
          </cell>
          <cell r="B22">
            <v>23</v>
          </cell>
          <cell r="C22">
            <v>2014</v>
          </cell>
          <cell r="D22">
            <v>1</v>
          </cell>
          <cell r="E22" t="str">
            <v>Killingly</v>
          </cell>
          <cell r="F22" t="str">
            <v>Town</v>
          </cell>
          <cell r="H22" t="str">
            <v>069</v>
          </cell>
          <cell r="M22" t="str">
            <v>Sean</v>
          </cell>
          <cell r="N22" t="str">
            <v>Hendricks</v>
          </cell>
          <cell r="O22" t="str">
            <v>Town Manager</v>
          </cell>
          <cell r="Q22" t="str">
            <v>172 Main Street</v>
          </cell>
          <cell r="R22" t="str">
            <v>Danielson</v>
          </cell>
          <cell r="S22" t="str">
            <v>CT</v>
          </cell>
          <cell r="T22" t="str">
            <v>06239</v>
          </cell>
          <cell r="U22">
            <v>400000</v>
          </cell>
          <cell r="Y22" t="str">
            <v>Killingly Housing Rehabilitation Program</v>
          </cell>
          <cell r="Z22" t="str">
            <v>Housing Rehabilitation Program</v>
          </cell>
          <cell r="AA22" t="str">
            <v>Dominic Carew</v>
          </cell>
          <cell r="AB22" t="str">
            <v>(860) 270-8164</v>
          </cell>
          <cell r="AC22" t="str">
            <v>Four Hundred Thousand</v>
          </cell>
          <cell r="AD22" t="str">
            <v>Town Wide</v>
          </cell>
          <cell r="AE22" t="str">
            <v>06-0913630</v>
          </cell>
          <cell r="AJ22" t="str">
            <v>Windham</v>
          </cell>
          <cell r="AK22" t="str">
            <v>Mary Bromm</v>
          </cell>
          <cell r="AQ22">
            <v>1</v>
          </cell>
          <cell r="AS22">
            <v>0</v>
          </cell>
          <cell r="AY22">
            <v>0</v>
          </cell>
        </row>
        <row r="23">
          <cell r="A23" t="str">
            <v>SC1411401</v>
          </cell>
          <cell r="B23">
            <v>24</v>
          </cell>
          <cell r="C23">
            <v>2014</v>
          </cell>
          <cell r="D23">
            <v>1</v>
          </cell>
          <cell r="E23" t="str">
            <v>Preston</v>
          </cell>
          <cell r="F23" t="str">
            <v>Town</v>
          </cell>
          <cell r="G23" t="str">
            <v>Nancy Wagner</v>
          </cell>
          <cell r="H23" t="str">
            <v>114</v>
          </cell>
          <cell r="M23" t="str">
            <v>Robert</v>
          </cell>
          <cell r="N23" t="str">
            <v>Congdon</v>
          </cell>
          <cell r="O23" t="str">
            <v>First Selectman</v>
          </cell>
          <cell r="Q23" t="str">
            <v>389 Route 2</v>
          </cell>
          <cell r="R23" t="str">
            <v>Preston</v>
          </cell>
          <cell r="S23" t="str">
            <v>CT</v>
          </cell>
          <cell r="T23" t="str">
            <v>06365</v>
          </cell>
          <cell r="U23">
            <v>800000</v>
          </cell>
          <cell r="Y23" t="str">
            <v>Lincoln Park Elderly Housing Rehabilitation</v>
          </cell>
          <cell r="Z23" t="str">
            <v>Public Housing Modernization</v>
          </cell>
          <cell r="AA23" t="str">
            <v>Dominic Carew</v>
          </cell>
          <cell r="AB23" t="str">
            <v>(860) 270-8164</v>
          </cell>
          <cell r="AC23" t="str">
            <v>Eight Hundred Thousand</v>
          </cell>
          <cell r="AD23" t="str">
            <v>Lincoln Park</v>
          </cell>
          <cell r="AE23" t="str">
            <v>06-6002069</v>
          </cell>
          <cell r="AF23" t="str">
            <v>Nancy Musa</v>
          </cell>
          <cell r="AH23" t="str">
            <v>congdon@preston-ct.org</v>
          </cell>
          <cell r="AI23" t="str">
            <v>Nancy@lwagnerassociates.com</v>
          </cell>
          <cell r="AJ23" t="str">
            <v>New London</v>
          </cell>
          <cell r="AK23" t="str">
            <v>L.Wagner &amp; Associates</v>
          </cell>
          <cell r="AQ23">
            <v>1</v>
          </cell>
          <cell r="AS23">
            <v>0</v>
          </cell>
          <cell r="AU23" t="str">
            <v>nmusa@preston-ct.org</v>
          </cell>
          <cell r="AV23" t="str">
            <v>860-917-6631 *101</v>
          </cell>
          <cell r="AY23">
            <v>0</v>
          </cell>
        </row>
        <row r="24">
          <cell r="A24" t="str">
            <v>SC1413301</v>
          </cell>
          <cell r="B24">
            <v>25</v>
          </cell>
          <cell r="C24">
            <v>2014</v>
          </cell>
          <cell r="D24">
            <v>1</v>
          </cell>
          <cell r="E24" t="str">
            <v>Sprague</v>
          </cell>
          <cell r="F24" t="str">
            <v>Town</v>
          </cell>
          <cell r="H24" t="str">
            <v>133</v>
          </cell>
          <cell r="M24" t="str">
            <v>Catherine</v>
          </cell>
          <cell r="N24" t="str">
            <v>Osten</v>
          </cell>
          <cell r="O24" t="str">
            <v>First Selectman</v>
          </cell>
          <cell r="Q24" t="str">
            <v>1 Main Street</v>
          </cell>
          <cell r="R24" t="str">
            <v>Sprague</v>
          </cell>
          <cell r="S24" t="str">
            <v>CT</v>
          </cell>
          <cell r="T24" t="str">
            <v>06330</v>
          </cell>
          <cell r="U24">
            <v>500000</v>
          </cell>
          <cell r="Y24" t="str">
            <v>First and Second Street Improvement Program</v>
          </cell>
          <cell r="Z24" t="str">
            <v>Street Improvement</v>
          </cell>
          <cell r="AA24" t="str">
            <v>Slover/Dominic Carew</v>
          </cell>
          <cell r="AB24" t="str">
            <v>(860) 270-8114</v>
          </cell>
          <cell r="AC24" t="str">
            <v>Five Hundred Thousand</v>
          </cell>
          <cell r="AD24" t="str">
            <v>First and Second Street</v>
          </cell>
          <cell r="AE24" t="str">
            <v>06-6002096</v>
          </cell>
          <cell r="AJ24" t="str">
            <v>New London</v>
          </cell>
          <cell r="AK24" t="str">
            <v>L.Wagner &amp; Associates</v>
          </cell>
          <cell r="AQ24">
            <v>1</v>
          </cell>
          <cell r="AS24">
            <v>0</v>
          </cell>
          <cell r="AY24">
            <v>0</v>
          </cell>
        </row>
        <row r="25">
          <cell r="A25" t="str">
            <v>SC1416301</v>
          </cell>
          <cell r="B25">
            <v>26</v>
          </cell>
          <cell r="C25">
            <v>2014</v>
          </cell>
          <cell r="D25">
            <v>1</v>
          </cell>
          <cell r="E25" t="str">
            <v>Windham</v>
          </cell>
          <cell r="F25" t="str">
            <v>Town</v>
          </cell>
          <cell r="H25" t="str">
            <v>163</v>
          </cell>
          <cell r="M25" t="str">
            <v>Neal</v>
          </cell>
          <cell r="N25" t="str">
            <v>Beets</v>
          </cell>
          <cell r="O25" t="str">
            <v>Town Manager</v>
          </cell>
          <cell r="Q25" t="str">
            <v>979 Main Street</v>
          </cell>
          <cell r="R25" t="str">
            <v>Willimantic</v>
          </cell>
          <cell r="S25" t="str">
            <v>CT</v>
          </cell>
          <cell r="T25" t="str">
            <v>06226</v>
          </cell>
          <cell r="U25">
            <v>400000</v>
          </cell>
          <cell r="Y25" t="str">
            <v>Windham Housing Rehabilitation Program</v>
          </cell>
          <cell r="Z25" t="str">
            <v>Housing Rehabilitation Program</v>
          </cell>
          <cell r="AA25" t="str">
            <v>Bruce Sheridan</v>
          </cell>
          <cell r="AB25" t="str">
            <v>(860) 270-8114</v>
          </cell>
          <cell r="AC25" t="str">
            <v>Four Hundred Thousand</v>
          </cell>
          <cell r="AD25" t="str">
            <v>City Wide</v>
          </cell>
          <cell r="AE25" t="str">
            <v>06-6002135</v>
          </cell>
          <cell r="AJ25" t="str">
            <v>Windham</v>
          </cell>
          <cell r="AK25" t="str">
            <v>Community Consulting, Inc.</v>
          </cell>
          <cell r="AQ25">
            <v>1</v>
          </cell>
          <cell r="AS25">
            <v>0</v>
          </cell>
          <cell r="AY25">
            <v>0</v>
          </cell>
        </row>
        <row r="26">
          <cell r="A26" t="str">
            <v>SC1500901</v>
          </cell>
          <cell r="B26">
            <v>27</v>
          </cell>
          <cell r="C26">
            <v>2015</v>
          </cell>
          <cell r="D26">
            <v>1</v>
          </cell>
          <cell r="E26" t="str">
            <v>Bethel</v>
          </cell>
          <cell r="F26" t="str">
            <v>Town</v>
          </cell>
          <cell r="H26" t="str">
            <v>009</v>
          </cell>
          <cell r="I26" t="str">
            <v>80.00</v>
          </cell>
          <cell r="M26" t="str">
            <v>Matt</v>
          </cell>
          <cell r="N26" t="str">
            <v>Knickerbocker</v>
          </cell>
          <cell r="O26" t="str">
            <v>First Selectman</v>
          </cell>
          <cell r="Q26" t="str">
            <v>1 School Street</v>
          </cell>
          <cell r="R26" t="str">
            <v>Bethel</v>
          </cell>
          <cell r="S26" t="str">
            <v>CT</v>
          </cell>
          <cell r="T26" t="str">
            <v>06801</v>
          </cell>
          <cell r="U26">
            <v>800000</v>
          </cell>
          <cell r="Y26" t="str">
            <v>Reynolds Ridge Senior Housing</v>
          </cell>
          <cell r="Z26" t="str">
            <v>Public Housing Modernization</v>
          </cell>
          <cell r="AA26" t="str">
            <v>Jerome Mihm</v>
          </cell>
          <cell r="AB26" t="str">
            <v>(860) 270-8097</v>
          </cell>
          <cell r="AC26" t="str">
            <v>Eight Hundred Thousand</v>
          </cell>
          <cell r="AD26" t="str">
            <v>Reynolds Ridge Senior Housing</v>
          </cell>
          <cell r="AE26" t="str">
            <v>06-6001961</v>
          </cell>
          <cell r="AF26" t="str">
            <v>Phyllis D. Kansky</v>
          </cell>
          <cell r="AG26" t="str">
            <v>2037948148</v>
          </cell>
          <cell r="AH26" t="str">
            <v>Kanskyp@bethel-ct.gov</v>
          </cell>
          <cell r="AI26" t="str">
            <v>larry@lwagnerassociates.com</v>
          </cell>
          <cell r="AJ26" t="str">
            <v>Fairfield</v>
          </cell>
          <cell r="AK26" t="str">
            <v>L. Wagner &amp; Associates</v>
          </cell>
          <cell r="AL26" t="str">
            <v>The Bethel Housing Authority will undertake renovations at Reynolds Ridge Senior Housing Complex</v>
          </cell>
          <cell r="AM26" t="str">
            <v>creating two handicapped accessible units replacing interior and exterior doors, replace window and improve energy efficiencies in  80 units of housing.</v>
          </cell>
          <cell r="AQ26">
            <v>1</v>
          </cell>
          <cell r="AS26">
            <v>0</v>
          </cell>
          <cell r="AW26">
            <v>42248</v>
          </cell>
          <cell r="AX26">
            <v>43008</v>
          </cell>
          <cell r="AY26">
            <v>0</v>
          </cell>
        </row>
        <row r="27">
          <cell r="A27" t="str">
            <v>SC1506901</v>
          </cell>
          <cell r="B27">
            <v>28</v>
          </cell>
          <cell r="C27">
            <v>2015</v>
          </cell>
          <cell r="D27">
            <v>1</v>
          </cell>
          <cell r="E27" t="str">
            <v>Killingly</v>
          </cell>
          <cell r="F27" t="str">
            <v>Town</v>
          </cell>
          <cell r="G27" t="str">
            <v>Mary Bromm</v>
          </cell>
          <cell r="H27" t="str">
            <v>069</v>
          </cell>
          <cell r="I27" t="str">
            <v>76.50</v>
          </cell>
          <cell r="J27" t="str">
            <v>3023</v>
          </cell>
          <cell r="K27" t="str">
            <v>3026</v>
          </cell>
          <cell r="L27" t="str">
            <v>16DOH0004SC</v>
          </cell>
          <cell r="M27" t="str">
            <v>Mary T.</v>
          </cell>
          <cell r="N27" t="str">
            <v>Calorio</v>
          </cell>
          <cell r="O27" t="str">
            <v>Town Manager</v>
          </cell>
          <cell r="P27" t="str">
            <v>Killingly Town Hall</v>
          </cell>
          <cell r="Q27" t="str">
            <v>172 Main Street</v>
          </cell>
          <cell r="R27" t="str">
            <v>Killingly</v>
          </cell>
          <cell r="S27" t="str">
            <v>CT</v>
          </cell>
          <cell r="T27" t="str">
            <v xml:space="preserve"> 06239</v>
          </cell>
          <cell r="U27">
            <v>400000</v>
          </cell>
          <cell r="Y27" t="str">
            <v>Killingly Housing Rehabilitation</v>
          </cell>
          <cell r="Z27" t="str">
            <v>Housing Rehabilitation Program</v>
          </cell>
          <cell r="AA27" t="str">
            <v>Dominic Carew</v>
          </cell>
          <cell r="AB27" t="str">
            <v>(860) 270-8164</v>
          </cell>
          <cell r="AC27" t="str">
            <v>Four Hundred Thousand</v>
          </cell>
          <cell r="AD27" t="str">
            <v>Town Wide</v>
          </cell>
          <cell r="AE27" t="str">
            <v>06-0913630</v>
          </cell>
          <cell r="AF27" t="str">
            <v>Mary Bromm</v>
          </cell>
          <cell r="AG27" t="str">
            <v>(860) 779-5355</v>
          </cell>
          <cell r="AH27" t="str">
            <v>mbromm@killinglyct.org</v>
          </cell>
          <cell r="AI27" t="str">
            <v>NIL</v>
          </cell>
          <cell r="AJ27" t="str">
            <v>Windham</v>
          </cell>
          <cell r="AK27" t="str">
            <v>NIL</v>
          </cell>
          <cell r="AL27" t="str">
            <v>Killingly plans to continue its Housing Rehabilitation program and rehab 14 units of low- and moderate-income housing</v>
          </cell>
          <cell r="AM27" t="str">
            <v>Rehab would include code upgrades  and lead based paint removal.</v>
          </cell>
          <cell r="AQ27">
            <v>1</v>
          </cell>
          <cell r="AS27">
            <v>0</v>
          </cell>
          <cell r="AW27">
            <v>42248</v>
          </cell>
          <cell r="AX27">
            <v>43008</v>
          </cell>
          <cell r="AY27">
            <v>1</v>
          </cell>
          <cell r="AZ27">
            <v>43159</v>
          </cell>
          <cell r="BA27" t="str">
            <v>2nd extension first to end on 12/31/2017</v>
          </cell>
          <cell r="BE27">
            <v>42128</v>
          </cell>
        </row>
        <row r="28">
          <cell r="A28" t="str">
            <v>SC1508601</v>
          </cell>
          <cell r="B28">
            <v>29</v>
          </cell>
          <cell r="C28">
            <v>2015</v>
          </cell>
          <cell r="D28">
            <v>1</v>
          </cell>
          <cell r="E28" t="str">
            <v>Montville</v>
          </cell>
          <cell r="F28" t="str">
            <v>Town</v>
          </cell>
          <cell r="H28" t="str">
            <v>086</v>
          </cell>
          <cell r="I28" t="str">
            <v>76.00</v>
          </cell>
          <cell r="M28" t="str">
            <v>Ronald</v>
          </cell>
          <cell r="N28" t="str">
            <v xml:space="preserve">McDaniel </v>
          </cell>
          <cell r="O28" t="str">
            <v>Mayor</v>
          </cell>
          <cell r="P28" t="str">
            <v>Montville Town Hall</v>
          </cell>
          <cell r="Q28" t="str">
            <v>310 Norwich-New London Turnpike</v>
          </cell>
          <cell r="R28" t="str">
            <v>Montville</v>
          </cell>
          <cell r="S28" t="str">
            <v>CT</v>
          </cell>
          <cell r="T28" t="str">
            <v>06382</v>
          </cell>
          <cell r="U28">
            <v>400000</v>
          </cell>
          <cell r="Y28" t="str">
            <v>Montville Housing Rehabilitation</v>
          </cell>
          <cell r="Z28" t="str">
            <v>Housing Rehabilitation Program</v>
          </cell>
          <cell r="AA28" t="str">
            <v>Dominic Carew</v>
          </cell>
          <cell r="AB28" t="str">
            <v>(860) 270-8164</v>
          </cell>
          <cell r="AC28" t="str">
            <v>Four Hundred Thousand</v>
          </cell>
          <cell r="AD28" t="str">
            <v>Town Wide</v>
          </cell>
          <cell r="AE28" t="str">
            <v>06-6002039</v>
          </cell>
          <cell r="AF28" t="str">
            <v>Ronald McDaniel</v>
          </cell>
          <cell r="AG28" t="str">
            <v>(860) 848-3030</v>
          </cell>
          <cell r="AH28" t="str">
            <v>rmcdaniel@montville-ct.org</v>
          </cell>
          <cell r="AI28" t="str">
            <v>lisalowassociates@comcast.net</v>
          </cell>
          <cell r="AJ28" t="str">
            <v>New London</v>
          </cell>
          <cell r="AK28" t="str">
            <v>Lisa Low &amp; Associates</v>
          </cell>
          <cell r="AL28" t="str">
            <v>Montville is undertaking its first Housing Rehabilitation program and plans to rehab 10 units of low and moderate income homeowners.</v>
          </cell>
          <cell r="AM28" t="str">
            <v>Upgrades would include roof replacement, heating systems, window replacement, lead paint and asbestos removal, electrical and code upgrades.</v>
          </cell>
          <cell r="AQ28">
            <v>1</v>
          </cell>
          <cell r="AS28">
            <v>0</v>
          </cell>
          <cell r="AW28">
            <v>42248</v>
          </cell>
          <cell r="AX28">
            <v>43008</v>
          </cell>
          <cell r="AY28">
            <v>1</v>
          </cell>
          <cell r="AZ28">
            <v>43100</v>
          </cell>
        </row>
        <row r="29">
          <cell r="A29" t="str">
            <v>SC1507401</v>
          </cell>
          <cell r="B29">
            <v>30</v>
          </cell>
          <cell r="C29">
            <v>2015</v>
          </cell>
          <cell r="D29">
            <v>1</v>
          </cell>
          <cell r="E29" t="str">
            <v>Litchfield</v>
          </cell>
          <cell r="F29" t="str">
            <v>Town</v>
          </cell>
          <cell r="G29" t="str">
            <v>Peter Testa</v>
          </cell>
          <cell r="H29" t="str">
            <v>074</v>
          </cell>
          <cell r="I29" t="str">
            <v>74.20</v>
          </cell>
          <cell r="M29" t="str">
            <v>Leo</v>
          </cell>
          <cell r="N29" t="str">
            <v>Paul, Jr.</v>
          </cell>
          <cell r="O29" t="str">
            <v>First Selectman</v>
          </cell>
          <cell r="P29" t="str">
            <v>Litchfield Town Hall</v>
          </cell>
          <cell r="Q29" t="str">
            <v>74 West Street</v>
          </cell>
          <cell r="R29" t="str">
            <v>Litchfield</v>
          </cell>
          <cell r="S29" t="str">
            <v>CT</v>
          </cell>
          <cell r="T29" t="str">
            <v>06759</v>
          </cell>
          <cell r="U29">
            <v>800000</v>
          </cell>
          <cell r="Y29" t="str">
            <v xml:space="preserve">Bantam Falls Elderly Housing </v>
          </cell>
          <cell r="Z29" t="str">
            <v>Public Housing Modernization</v>
          </cell>
          <cell r="AA29" t="str">
            <v>Slover/Dominic Carew</v>
          </cell>
          <cell r="AB29" t="str">
            <v>(860) 270-8255</v>
          </cell>
          <cell r="AC29" t="str">
            <v>Eight Hundred Thousand</v>
          </cell>
          <cell r="AD29" t="str">
            <v>Bantam Falls Senior Housing</v>
          </cell>
          <cell r="AE29" t="str">
            <v>06-1426593</v>
          </cell>
          <cell r="AF29" t="str">
            <v>Leo Paul, Jr.</v>
          </cell>
          <cell r="AG29" t="str">
            <v>(860) 567-7550</v>
          </cell>
          <cell r="AH29" t="str">
            <v>lpaul@townoflitchfield.org</v>
          </cell>
          <cell r="AI29" t="str">
            <v>larry@lwagnerassociates.com</v>
          </cell>
          <cell r="AJ29" t="str">
            <v>Litchfield</v>
          </cell>
          <cell r="AK29" t="str">
            <v>L. Wagner &amp; Associates</v>
          </cell>
          <cell r="AL29" t="str">
            <v>The Litchfield Housing Authority will undertake the following renovations at the 36 unit Bantam Falls Senior Housing:</v>
          </cell>
          <cell r="AM29" t="str">
            <v>roof replacement, parking/ roadway resurfacing and boiler upgrades and improvements.</v>
          </cell>
          <cell r="AQ29">
            <v>1</v>
          </cell>
          <cell r="AS29">
            <v>0</v>
          </cell>
          <cell r="AW29">
            <v>42248</v>
          </cell>
          <cell r="AX29">
            <v>43008</v>
          </cell>
          <cell r="AY29">
            <v>0</v>
          </cell>
        </row>
        <row r="30">
          <cell r="A30" t="str">
            <v>SC1500201</v>
          </cell>
          <cell r="B30">
            <v>31</v>
          </cell>
          <cell r="C30">
            <v>2015</v>
          </cell>
          <cell r="D30">
            <v>1</v>
          </cell>
          <cell r="E30" t="str">
            <v>Ansonia</v>
          </cell>
          <cell r="F30" t="str">
            <v>City</v>
          </cell>
          <cell r="H30" t="str">
            <v>002</v>
          </cell>
          <cell r="I30" t="str">
            <v>73.90</v>
          </cell>
          <cell r="M30" t="str">
            <v>David S.</v>
          </cell>
          <cell r="N30" t="str">
            <v xml:space="preserve">Cassetti </v>
          </cell>
          <cell r="O30" t="str">
            <v>Mayor</v>
          </cell>
          <cell r="P30" t="str">
            <v>Ansonia City Hall</v>
          </cell>
          <cell r="Q30" t="str">
            <v>253 Main Street</v>
          </cell>
          <cell r="R30" t="str">
            <v>Ansonia</v>
          </cell>
          <cell r="S30" t="str">
            <v>CT</v>
          </cell>
          <cell r="T30" t="str">
            <v>06401</v>
          </cell>
          <cell r="U30">
            <v>400000</v>
          </cell>
          <cell r="Y30" t="str">
            <v>Housing Rehabilitation</v>
          </cell>
          <cell r="Z30" t="str">
            <v>Housing Rehabilitation Program</v>
          </cell>
          <cell r="AA30" t="str">
            <v xml:space="preserve">Jerome Mihm </v>
          </cell>
          <cell r="AB30" t="str">
            <v>(860) 270-8097</v>
          </cell>
          <cell r="AC30" t="str">
            <v>Four Hundred Thousand</v>
          </cell>
          <cell r="AD30" t="str">
            <v>City Wide</v>
          </cell>
          <cell r="AE30" t="str">
            <v>06-6001861</v>
          </cell>
          <cell r="AF30" t="str">
            <v>David S. Cassetti</v>
          </cell>
          <cell r="AG30" t="str">
            <v>2037365900</v>
          </cell>
          <cell r="AH30" t="str">
            <v>dcassetti@ansoniact.org</v>
          </cell>
          <cell r="AI30" t="str">
            <v>lisalowassociates@comcast.net</v>
          </cell>
          <cell r="AJ30" t="str">
            <v>New Haven</v>
          </cell>
          <cell r="AK30" t="str">
            <v>Lisa Low &amp; Assoc.</v>
          </cell>
          <cell r="AL30" t="str">
            <v>Ansonia will continue its Housing Rehabilitation program and plans to rehabilitate 10 units of low- and moderate-income housing. Upgrades would include heating systems</v>
          </cell>
          <cell r="AM30" t="str">
            <v>repairs, window replacement, lead paint removal, septic system repairs and energy efficiency upgrades for low and moderate income families.</v>
          </cell>
          <cell r="AQ30">
            <v>1</v>
          </cell>
          <cell r="AS30">
            <v>0</v>
          </cell>
          <cell r="AW30">
            <v>42248</v>
          </cell>
          <cell r="AX30">
            <v>43008</v>
          </cell>
          <cell r="AY30">
            <v>0</v>
          </cell>
        </row>
        <row r="31">
          <cell r="A31" t="str">
            <v>SC1513101</v>
          </cell>
          <cell r="B31">
            <v>32</v>
          </cell>
          <cell r="C31">
            <v>2015</v>
          </cell>
          <cell r="D31">
            <v>1</v>
          </cell>
          <cell r="E31" t="str">
            <v>Southington</v>
          </cell>
          <cell r="F31" t="str">
            <v>Town</v>
          </cell>
          <cell r="H31" t="str">
            <v>131</v>
          </cell>
          <cell r="I31" t="str">
            <v>73.20</v>
          </cell>
          <cell r="M31" t="str">
            <v>Garry</v>
          </cell>
          <cell r="N31" t="str">
            <v xml:space="preserve">Brumback </v>
          </cell>
          <cell r="O31" t="str">
            <v>Town Manager</v>
          </cell>
          <cell r="Q31" t="str">
            <v>75 Main Street</v>
          </cell>
          <cell r="R31" t="str">
            <v>Southington</v>
          </cell>
          <cell r="S31" t="str">
            <v>CT</v>
          </cell>
          <cell r="T31" t="str">
            <v>06489</v>
          </cell>
          <cell r="U31">
            <v>400000</v>
          </cell>
          <cell r="Y31" t="str">
            <v>Housing Rehabilitation</v>
          </cell>
          <cell r="Z31" t="str">
            <v>Housing Rehabilitation Program</v>
          </cell>
          <cell r="AA31" t="str">
            <v>Jerome Mihm</v>
          </cell>
          <cell r="AB31" t="str">
            <v>(860) 270-8164</v>
          </cell>
          <cell r="AC31" t="str">
            <v>Four Hundred Thousand</v>
          </cell>
          <cell r="AD31" t="str">
            <v>Town Wide</v>
          </cell>
          <cell r="AE31" t="str">
            <v>06-6002091</v>
          </cell>
          <cell r="AF31" t="str">
            <v>Garry Brumback</v>
          </cell>
          <cell r="AG31" t="str">
            <v>2032766200</v>
          </cell>
          <cell r="AH31" t="str">
            <v>Brumbackg@southington.org</v>
          </cell>
          <cell r="AI31" t="str">
            <v>lisalowassociates@comcast.net</v>
          </cell>
          <cell r="AJ31" t="str">
            <v>Hartford</v>
          </cell>
          <cell r="AK31" t="str">
            <v>Lisa Low &amp; Assoc.</v>
          </cell>
          <cell r="AL31" t="str">
            <v>Southington is undertaking a Housing Rehabilitation program and plans to rehab 12 units.</v>
          </cell>
          <cell r="AM31" t="str">
            <v>Upgrades would include roof replacement, heating systems, window replacement, lead paint and asbestos removal, electrical and code upgrades, etc.</v>
          </cell>
          <cell r="AQ31">
            <v>1</v>
          </cell>
          <cell r="AS31">
            <v>0</v>
          </cell>
          <cell r="AW31">
            <v>42248</v>
          </cell>
          <cell r="AX31">
            <v>43008</v>
          </cell>
          <cell r="AY31">
            <v>0</v>
          </cell>
        </row>
        <row r="32">
          <cell r="A32" t="str">
            <v>SC1507301</v>
          </cell>
          <cell r="B32">
            <v>33</v>
          </cell>
          <cell r="C32">
            <v>2015</v>
          </cell>
          <cell r="D32">
            <v>1</v>
          </cell>
          <cell r="E32" t="str">
            <v>Lisbon</v>
          </cell>
          <cell r="F32" t="str">
            <v>Town</v>
          </cell>
          <cell r="H32" t="str">
            <v>073</v>
          </cell>
          <cell r="I32" t="str">
            <v>73.00</v>
          </cell>
          <cell r="M32" t="str">
            <v>Thomas</v>
          </cell>
          <cell r="N32" t="str">
            <v xml:space="preserve">Sparkman </v>
          </cell>
          <cell r="O32" t="str">
            <v>First Selectman</v>
          </cell>
          <cell r="Q32" t="str">
            <v>1 Newent Road</v>
          </cell>
          <cell r="R32" t="str">
            <v>Lisbon</v>
          </cell>
          <cell r="S32" t="str">
            <v>CT</v>
          </cell>
          <cell r="T32" t="str">
            <v>06351</v>
          </cell>
          <cell r="U32">
            <v>400000</v>
          </cell>
          <cell r="Y32" t="str">
            <v>Lisbon Housing Rehabilitation</v>
          </cell>
          <cell r="Z32" t="str">
            <v>Housing Rehabilitation Program</v>
          </cell>
          <cell r="AA32" t="str">
            <v>Dominic Carew</v>
          </cell>
          <cell r="AB32" t="str">
            <v>(860) 270-8164</v>
          </cell>
          <cell r="AC32" t="str">
            <v>Four Hundred Thousand</v>
          </cell>
          <cell r="AD32" t="str">
            <v>Town Wide</v>
          </cell>
          <cell r="AE32" t="str">
            <v>06-6002024</v>
          </cell>
          <cell r="AF32" t="str">
            <v>Thomas W. Sparkman</v>
          </cell>
          <cell r="AG32" t="str">
            <v>(860) 376-3400</v>
          </cell>
          <cell r="AH32" t="str">
            <v>tsparkman@lisbonct.com</v>
          </cell>
          <cell r="AI32" t="str">
            <v>lisalowassociates@comcast.net</v>
          </cell>
          <cell r="AJ32" t="str">
            <v>New London</v>
          </cell>
          <cell r="AK32" t="str">
            <v>Lisa Low &amp; Assoc.</v>
          </cell>
          <cell r="AL32" t="str">
            <v>Lisbon is undertaking its first Housing Rehabilitation program and plans to rehab 10 units. Upgrades would include roof replacement,</v>
          </cell>
          <cell r="AM32" t="str">
            <v xml:space="preserve">heating systems, window replacement, lead paint and asbestos removal, electrical and code upgrades. </v>
          </cell>
          <cell r="AQ32">
            <v>1</v>
          </cell>
          <cell r="AS32">
            <v>0</v>
          </cell>
          <cell r="AW32">
            <v>42248</v>
          </cell>
          <cell r="AX32">
            <v>43008</v>
          </cell>
          <cell r="AY32">
            <v>1</v>
          </cell>
          <cell r="AZ32">
            <v>43100</v>
          </cell>
        </row>
        <row r="33">
          <cell r="A33" t="str">
            <v>SC1516601</v>
          </cell>
          <cell r="B33">
            <v>34</v>
          </cell>
          <cell r="C33">
            <v>2015</v>
          </cell>
          <cell r="D33">
            <v>1</v>
          </cell>
          <cell r="E33" t="str">
            <v>Wolcott</v>
          </cell>
          <cell r="F33" t="str">
            <v>Town</v>
          </cell>
          <cell r="G33" t="str">
            <v>David Sgro</v>
          </cell>
          <cell r="H33" t="str">
            <v>166</v>
          </cell>
          <cell r="I33" t="str">
            <v>73.00</v>
          </cell>
          <cell r="M33" t="str">
            <v>Thomas</v>
          </cell>
          <cell r="N33" t="str">
            <v xml:space="preserve">Dunn </v>
          </cell>
          <cell r="O33" t="str">
            <v>Mayor</v>
          </cell>
          <cell r="Q33" t="str">
            <v>10 Kenea Avenue</v>
          </cell>
          <cell r="R33" t="str">
            <v>Wolcott</v>
          </cell>
          <cell r="S33" t="str">
            <v>CT</v>
          </cell>
          <cell r="T33" t="str">
            <v>06716</v>
          </cell>
          <cell r="U33">
            <v>300000</v>
          </cell>
          <cell r="Y33" t="str">
            <v>Wolcott Housing Rehabilitation</v>
          </cell>
          <cell r="Z33" t="str">
            <v>Housing Rehabilitation Program</v>
          </cell>
          <cell r="AA33" t="str">
            <v>Jerome Mihm</v>
          </cell>
          <cell r="AB33" t="str">
            <v>(860) 270-8164</v>
          </cell>
          <cell r="AC33" t="str">
            <v>Three Hundred Thousand</v>
          </cell>
          <cell r="AD33" t="str">
            <v>Town Wide</v>
          </cell>
          <cell r="AE33" t="str">
            <v>06-6002140</v>
          </cell>
          <cell r="AF33" t="str">
            <v>Mary Marone</v>
          </cell>
          <cell r="AG33" t="str">
            <v>2038798100</v>
          </cell>
          <cell r="AH33" t="str">
            <v>mmonroe@wolcott.org</v>
          </cell>
          <cell r="AI33" t="str">
            <v>larry@lwagnerassociates.com</v>
          </cell>
          <cell r="AJ33" t="str">
            <v>New Haven</v>
          </cell>
          <cell r="AK33" t="str">
            <v>L. Wagner &amp; Associates</v>
          </cell>
          <cell r="AL33" t="str">
            <v>Wolcott proposes to continue its successful housing rehabilitation program and repair approximately 10 units of low- and moderate-</v>
          </cell>
          <cell r="AM33" t="str">
            <v>income units. Upgrades would include roof replacement, heating systems, window replacement, lead paint removal, electrical and code upgrades.</v>
          </cell>
          <cell r="AQ33">
            <v>1</v>
          </cell>
          <cell r="AS33">
            <v>0</v>
          </cell>
          <cell r="AW33">
            <v>42248</v>
          </cell>
          <cell r="AX33">
            <v>43008</v>
          </cell>
          <cell r="AY33">
            <v>0</v>
          </cell>
        </row>
        <row r="34">
          <cell r="A34" t="str">
            <v>SC1514101</v>
          </cell>
          <cell r="B34">
            <v>35</v>
          </cell>
          <cell r="C34">
            <v>2015</v>
          </cell>
          <cell r="D34">
            <v>1</v>
          </cell>
          <cell r="E34" t="str">
            <v>Thompson</v>
          </cell>
          <cell r="F34" t="str">
            <v>Town</v>
          </cell>
          <cell r="H34" t="str">
            <v>141</v>
          </cell>
          <cell r="I34" t="str">
            <v>72.80</v>
          </cell>
          <cell r="M34" t="str">
            <v>Kenneth</v>
          </cell>
          <cell r="N34" t="str">
            <v>Beausoleil</v>
          </cell>
          <cell r="O34" t="str">
            <v>First Selectman</v>
          </cell>
          <cell r="P34" t="str">
            <v>Thompson Town Hall</v>
          </cell>
          <cell r="Q34" t="str">
            <v>815 Riverside Drive</v>
          </cell>
          <cell r="R34" t="str">
            <v>Thompson</v>
          </cell>
          <cell r="S34" t="str">
            <v>CT</v>
          </cell>
          <cell r="T34" t="str">
            <v>06255</v>
          </cell>
          <cell r="U34">
            <v>800000</v>
          </cell>
          <cell r="Y34" t="str">
            <v>Gladys Green/Pineview Court Senior Housing  Improvements - Phase IV</v>
          </cell>
          <cell r="Z34" t="str">
            <v>Public Housing Modernization</v>
          </cell>
          <cell r="AA34" t="str">
            <v>Dominic Carew</v>
          </cell>
          <cell r="AB34" t="str">
            <v>(860) 270-8164</v>
          </cell>
          <cell r="AC34" t="str">
            <v>Eight Hundred Thousand</v>
          </cell>
          <cell r="AD34" t="str">
            <v>Gladys Green/Pineview Court St. Housing  Improvements</v>
          </cell>
          <cell r="AE34" t="str">
            <v>06-6002107</v>
          </cell>
          <cell r="AF34" t="str">
            <v>Mary Ann Chinatti</v>
          </cell>
          <cell r="AG34" t="str">
            <v>(860) 923-9475</v>
          </cell>
          <cell r="AH34" t="str">
            <v>planner@thompsonct.org</v>
          </cell>
          <cell r="AI34" t="str">
            <v>larry@lwagnerassociates.com</v>
          </cell>
          <cell r="AJ34" t="str">
            <v>Windham</v>
          </cell>
          <cell r="AK34" t="str">
            <v>L. Wagner &amp; Associates</v>
          </cell>
          <cell r="AL34" t="str">
            <v>Gladys Green/Pineview Court Elderly Housing Complex Phase IV. The Thompson Housing Authority has applied for a grant for renovations at the Gladys Green/Pineview Court Elderly Housing Complex, which has</v>
          </cell>
          <cell r="AM34" t="str">
            <v>60 units of elderly housing. Improvements include renovating bathrooms and kitchens with ADA improvements to the bathrooms and laundry room in the Pineview Court units.</v>
          </cell>
          <cell r="AQ34">
            <v>1</v>
          </cell>
          <cell r="AS34">
            <v>0</v>
          </cell>
          <cell r="AW34">
            <v>42248</v>
          </cell>
          <cell r="AX34">
            <v>43008</v>
          </cell>
          <cell r="AY34">
            <v>0</v>
          </cell>
        </row>
        <row r="35">
          <cell r="A35" t="str">
            <v>SC1513001</v>
          </cell>
          <cell r="B35">
            <v>36</v>
          </cell>
          <cell r="C35">
            <v>2015</v>
          </cell>
          <cell r="D35">
            <v>1</v>
          </cell>
          <cell r="E35" t="str">
            <v>Southbury</v>
          </cell>
          <cell r="F35" t="str">
            <v>Town</v>
          </cell>
          <cell r="H35" t="str">
            <v>130</v>
          </cell>
          <cell r="I35" t="str">
            <v>72.40</v>
          </cell>
          <cell r="M35" t="str">
            <v>Ed</v>
          </cell>
          <cell r="N35" t="str">
            <v xml:space="preserve">Edelson </v>
          </cell>
          <cell r="O35" t="str">
            <v>First Selectman</v>
          </cell>
          <cell r="P35" t="str">
            <v>Southbury Town Hall</v>
          </cell>
          <cell r="Q35" t="str">
            <v>501 Main Street</v>
          </cell>
          <cell r="R35" t="str">
            <v>Southbury</v>
          </cell>
          <cell r="S35" t="str">
            <v>CT</v>
          </cell>
          <cell r="T35" t="str">
            <v>06488</v>
          </cell>
          <cell r="U35">
            <v>400000</v>
          </cell>
          <cell r="Y35" t="str">
            <v>Housing Rehabilitation</v>
          </cell>
          <cell r="Z35" t="str">
            <v>Housing Rehabilitation Program</v>
          </cell>
          <cell r="AA35" t="str">
            <v>Jerome Mihm</v>
          </cell>
          <cell r="AB35" t="str">
            <v>(860) 270-8097</v>
          </cell>
          <cell r="AC35" t="str">
            <v>Four Hundred Thousand</v>
          </cell>
          <cell r="AD35" t="str">
            <v>Town Wide</v>
          </cell>
          <cell r="AE35" t="str">
            <v>06-6002089</v>
          </cell>
          <cell r="AF35" t="str">
            <v>Ed Edelson</v>
          </cell>
          <cell r="AG35" t="str">
            <v>2032620647</v>
          </cell>
          <cell r="AH35" t="str">
            <v>selectman@southbury-ct.gov</v>
          </cell>
          <cell r="AI35" t="str">
            <v>lisalolisalowassociates@comcast.netwassociates</v>
          </cell>
          <cell r="AJ35" t="str">
            <v>New Haven</v>
          </cell>
          <cell r="AK35" t="str">
            <v>Lisa Low &amp; Associates</v>
          </cell>
          <cell r="AL35" t="str">
            <v>Southbury is undertaking its first Housing Rehabilitation program and plans to rehab 12 units. Upgrades would include roof replacement,</v>
          </cell>
          <cell r="AM35" t="str">
            <v xml:space="preserve">heating systems, window replacement, lead paint and asbestos removal, electrical and code upgrades, etc. </v>
          </cell>
          <cell r="AQ35">
            <v>1</v>
          </cell>
          <cell r="AS35">
            <v>0</v>
          </cell>
          <cell r="AW35">
            <v>42248</v>
          </cell>
          <cell r="AX35">
            <v>43008</v>
          </cell>
          <cell r="AY35">
            <v>0</v>
          </cell>
        </row>
        <row r="36">
          <cell r="A36" t="str">
            <v>SC1505001</v>
          </cell>
          <cell r="B36">
            <v>37</v>
          </cell>
          <cell r="C36">
            <v>2015</v>
          </cell>
          <cell r="D36">
            <v>1</v>
          </cell>
          <cell r="E36" t="str">
            <v>Essex</v>
          </cell>
          <cell r="F36" t="str">
            <v>Town</v>
          </cell>
          <cell r="G36" t="str">
            <v>Peter Huckins</v>
          </cell>
          <cell r="H36" t="str">
            <v>050</v>
          </cell>
          <cell r="I36" t="str">
            <v>72.10</v>
          </cell>
          <cell r="M36" t="str">
            <v>Norman</v>
          </cell>
          <cell r="N36" t="str">
            <v xml:space="preserve">Needleman </v>
          </cell>
          <cell r="O36" t="str">
            <v>First Selectman</v>
          </cell>
          <cell r="P36" t="str">
            <v>Essex Town Hall</v>
          </cell>
          <cell r="Q36" t="str">
            <v>29 West Avenue</v>
          </cell>
          <cell r="R36" t="str">
            <v>Essex</v>
          </cell>
          <cell r="S36" t="str">
            <v>CT</v>
          </cell>
          <cell r="T36" t="str">
            <v>06426</v>
          </cell>
          <cell r="U36">
            <v>635000</v>
          </cell>
          <cell r="Y36" t="str">
            <v>Essex Court</v>
          </cell>
          <cell r="Z36" t="str">
            <v>Public Housing Modernization</v>
          </cell>
          <cell r="AA36" t="str">
            <v>Jerome Mihm</v>
          </cell>
          <cell r="AB36" t="str">
            <v>(860) 270-8097</v>
          </cell>
          <cell r="AC36" t="str">
            <v>Six Hundred, Thirty-Five Thousand</v>
          </cell>
          <cell r="AD36" t="str">
            <v>Essex Court Senior Housing</v>
          </cell>
          <cell r="AE36" t="str">
            <v>06-6002017</v>
          </cell>
          <cell r="AF36" t="str">
            <v>Norman M. Needleman</v>
          </cell>
          <cell r="AG36" t="str">
            <v>(860) 767-4340</v>
          </cell>
          <cell r="AH36" t="str">
            <v>nneedleman@essexct.gov</v>
          </cell>
          <cell r="AI36" t="str">
            <v>peterhuckins@charter.net</v>
          </cell>
          <cell r="AJ36" t="str">
            <v>Middlesex</v>
          </cell>
          <cell r="AK36" t="str">
            <v>Peter Huckins</v>
          </cell>
          <cell r="AL36" t="str">
            <v>Essex Housing Authority plans to upgrade existing septic system. Work also will include kitchen upgrades with new cabinets countertops, Energy Star range hoods, energy efficient refrigerators.</v>
          </cell>
          <cell r="AQ36">
            <v>1</v>
          </cell>
          <cell r="AS36">
            <v>0</v>
          </cell>
          <cell r="AW36">
            <v>42248</v>
          </cell>
          <cell r="AX36">
            <v>43008</v>
          </cell>
          <cell r="AY36">
            <v>0</v>
          </cell>
        </row>
        <row r="37">
          <cell r="A37" t="str">
            <v>SC1516901</v>
          </cell>
          <cell r="B37">
            <v>38</v>
          </cell>
          <cell r="C37">
            <v>2015</v>
          </cell>
          <cell r="D37">
            <v>1</v>
          </cell>
          <cell r="E37" t="str">
            <v>Woodstock</v>
          </cell>
          <cell r="F37" t="str">
            <v>Town</v>
          </cell>
          <cell r="G37" t="str">
            <v>Peter Huckins</v>
          </cell>
          <cell r="H37" t="str">
            <v>169</v>
          </cell>
          <cell r="I37" t="str">
            <v>71.00</v>
          </cell>
          <cell r="M37" t="str">
            <v>Allan</v>
          </cell>
          <cell r="N37" t="str">
            <v xml:space="preserve">Walker Jr. </v>
          </cell>
          <cell r="O37" t="str">
            <v>First Selectman</v>
          </cell>
          <cell r="P37" t="str">
            <v>Woodstock Town Hall</v>
          </cell>
          <cell r="Q37" t="str">
            <v>415 Route 169</v>
          </cell>
          <cell r="R37" t="str">
            <v>Woodstock</v>
          </cell>
          <cell r="S37" t="str">
            <v>CT</v>
          </cell>
          <cell r="T37" t="str">
            <v>06281</v>
          </cell>
          <cell r="U37">
            <v>400000</v>
          </cell>
          <cell r="Y37" t="str">
            <v>Housing Rehabilitation</v>
          </cell>
          <cell r="Z37" t="str">
            <v>Housing Rehabilitation Program</v>
          </cell>
          <cell r="AA37" t="str">
            <v>Jerome Mihm</v>
          </cell>
          <cell r="AB37" t="str">
            <v>(860) 270-8097</v>
          </cell>
          <cell r="AC37" t="str">
            <v>Four Hundred Thousand</v>
          </cell>
          <cell r="AD37" t="str">
            <v>Town Wide</v>
          </cell>
          <cell r="AE37" t="str">
            <v>06-6002143</v>
          </cell>
          <cell r="AF37" t="str">
            <v>Allan D. Walker Jr.</v>
          </cell>
          <cell r="AG37" t="str">
            <v>(860) 928-0208</v>
          </cell>
          <cell r="AH37" t="str">
            <v>firstselectman@woodstockct.gov</v>
          </cell>
          <cell r="AI37" t="str">
            <v>peterhuckins@charter.net</v>
          </cell>
          <cell r="AJ37" t="str">
            <v>Windham</v>
          </cell>
          <cell r="AK37" t="str">
            <v>Peter Huckins</v>
          </cell>
          <cell r="AL37" t="str">
            <v>The town will continue its successful housing rehabilitation program and repair approximately 14 units of low- and moderate-income units.</v>
          </cell>
          <cell r="AM37" t="str">
            <v>Upgrades would include roof replacement, heating systems, window replacement, lead paint removal, electrical and code upgrades, and energy and weatherization improvements.</v>
          </cell>
          <cell r="AQ37">
            <v>1</v>
          </cell>
          <cell r="AS37">
            <v>0</v>
          </cell>
          <cell r="AW37">
            <v>42248</v>
          </cell>
          <cell r="AX37">
            <v>43008</v>
          </cell>
          <cell r="AY37">
            <v>0</v>
          </cell>
        </row>
        <row r="38">
          <cell r="A38" t="str">
            <v>SC1506301</v>
          </cell>
          <cell r="B38">
            <v>39</v>
          </cell>
          <cell r="C38">
            <v>2015</v>
          </cell>
          <cell r="D38">
            <v>1</v>
          </cell>
          <cell r="E38" t="str">
            <v>Hampton</v>
          </cell>
          <cell r="F38" t="str">
            <v>Town</v>
          </cell>
          <cell r="G38" t="str">
            <v>Peter Sanborn</v>
          </cell>
          <cell r="H38" t="str">
            <v>063</v>
          </cell>
          <cell r="I38" t="str">
            <v>70.50</v>
          </cell>
          <cell r="J38" t="str">
            <v>3033</v>
          </cell>
          <cell r="K38" t="str">
            <v>3034</v>
          </cell>
          <cell r="L38" t="str">
            <v>16DOH0002SC</v>
          </cell>
          <cell r="M38" t="str">
            <v>Allan</v>
          </cell>
          <cell r="N38" t="str">
            <v>Cahill</v>
          </cell>
          <cell r="O38" t="str">
            <v>First Selectman</v>
          </cell>
          <cell r="P38" t="str">
            <v>Hampton Town Hall</v>
          </cell>
          <cell r="Q38" t="str">
            <v>164 Main Street Box 143</v>
          </cell>
          <cell r="R38" t="str">
            <v>Hampton</v>
          </cell>
          <cell r="S38" t="str">
            <v>CT</v>
          </cell>
          <cell r="T38" t="str">
            <v>06247</v>
          </cell>
          <cell r="U38">
            <v>450000</v>
          </cell>
          <cell r="Y38" t="str">
            <v>Regional Housing Rehabilitation</v>
          </cell>
          <cell r="Z38" t="str">
            <v>Housing Rehabilitation Program</v>
          </cell>
          <cell r="AA38" t="str">
            <v>Dominic Carew</v>
          </cell>
          <cell r="AB38" t="str">
            <v>(860) 270-8164</v>
          </cell>
          <cell r="AC38" t="str">
            <v>Four Hundred Fifty Thousand</v>
          </cell>
          <cell r="AD38" t="str">
            <v>Multi-Town Jurisdictional</v>
          </cell>
          <cell r="AE38" t="str">
            <v>06-0798335</v>
          </cell>
          <cell r="AF38" t="str">
            <v>Allan Cahill</v>
          </cell>
          <cell r="AG38" t="str">
            <v>(860) 455-9132</v>
          </cell>
          <cell r="AH38" t="str">
            <v>firstselectman@hamptonct.org</v>
          </cell>
          <cell r="AI38" t="str">
            <v>psanborn@cogincorp.com</v>
          </cell>
          <cell r="AJ38" t="str">
            <v>Windham</v>
          </cell>
          <cell r="AK38" t="str">
            <v>Peter Sanborn</v>
          </cell>
          <cell r="AL38" t="str">
            <v>Hampton Regional Housing Rehabilitation Program is continuing its regional housing rehab program in Hampton, Brooklyn, Chaplin, Scotland, Pomfret, and Eastford,</v>
          </cell>
          <cell r="AM38" t="str">
            <v>with plans to rehabilitate 12 units of low- and moderate-income housing. Upgrades would include roof replacement, heating systems, window replacement, lead paint and asbestos removal, electrical and code</v>
          </cell>
          <cell r="AQ38">
            <v>1</v>
          </cell>
          <cell r="AS38">
            <v>0</v>
          </cell>
          <cell r="AW38">
            <v>42248</v>
          </cell>
          <cell r="AX38">
            <v>43008</v>
          </cell>
          <cell r="AY38">
            <v>0</v>
          </cell>
          <cell r="AZ38">
            <v>43159</v>
          </cell>
          <cell r="BE38">
            <v>42121</v>
          </cell>
        </row>
        <row r="39">
          <cell r="A39" t="str">
            <v>SC1512801</v>
          </cell>
          <cell r="B39">
            <v>40</v>
          </cell>
          <cell r="C39">
            <v>2015</v>
          </cell>
          <cell r="D39">
            <v>1</v>
          </cell>
          <cell r="E39" t="str">
            <v>Simsbury</v>
          </cell>
          <cell r="F39" t="str">
            <v>Town</v>
          </cell>
          <cell r="G39" t="str">
            <v>Larry Wagner</v>
          </cell>
          <cell r="H39" t="str">
            <v>128</v>
          </cell>
          <cell r="I39" t="str">
            <v>69.00</v>
          </cell>
          <cell r="M39" t="str">
            <v>Lisa</v>
          </cell>
          <cell r="N39" t="str">
            <v xml:space="preserve">Heavner </v>
          </cell>
          <cell r="O39" t="str">
            <v>First Selectman</v>
          </cell>
          <cell r="P39" t="str">
            <v>Simsbury Town Hall</v>
          </cell>
          <cell r="Q39" t="str">
            <v>933 Hopmeadow Street</v>
          </cell>
          <cell r="R39" t="str">
            <v>Simsbury</v>
          </cell>
          <cell r="S39" t="str">
            <v>CT</v>
          </cell>
          <cell r="T39" t="str">
            <v>06070</v>
          </cell>
          <cell r="U39">
            <v>775580</v>
          </cell>
          <cell r="Y39" t="str">
            <v>Virginia Connelly Residence &amp; Dr. Owen L. Murphy Apts</v>
          </cell>
          <cell r="Z39" t="str">
            <v>Public Housing Modernization</v>
          </cell>
          <cell r="AA39" t="str">
            <v>Colette Slover/Dominic Carew</v>
          </cell>
          <cell r="AB39" t="str">
            <v>(860) 270-8255</v>
          </cell>
          <cell r="AC39" t="str">
            <v>Seven Hundred Seventy Five Thousand, Five hundred Eighty</v>
          </cell>
          <cell r="AD39" t="str">
            <v>Dr. Owen L. Murphy Apartments</v>
          </cell>
          <cell r="AE39" t="str">
            <v>06-6002085</v>
          </cell>
          <cell r="AF39" t="str">
            <v>Lisa Heavner</v>
          </cell>
          <cell r="AG39" t="str">
            <v>(860) 658-3230</v>
          </cell>
          <cell r="AH39" t="str">
            <v>lheavner@simsbury-ct.gov</v>
          </cell>
          <cell r="AI39" t="str">
            <v>larry@lwagnerassociates.com</v>
          </cell>
          <cell r="AJ39" t="str">
            <v>Hartford</v>
          </cell>
          <cell r="AK39" t="str">
            <v>L. Wagner &amp; Associates</v>
          </cell>
          <cell r="AL39" t="str">
            <v>Simsbury Housing Authority will undertake site improvements at Owen L Murphy Apartments and a roof replacement at Virginia Connelly Residences Project.</v>
          </cell>
          <cell r="AM39" t="str">
            <v>Both properties include 110 affordable housing units serving seniors and the disabled.</v>
          </cell>
          <cell r="AQ39">
            <v>1</v>
          </cell>
          <cell r="AS39">
            <v>0</v>
          </cell>
          <cell r="AW39">
            <v>42248</v>
          </cell>
          <cell r="AX39">
            <v>43008</v>
          </cell>
          <cell r="AY39">
            <v>0</v>
          </cell>
        </row>
        <row r="40">
          <cell r="A40" t="str">
            <v>SC1505801</v>
          </cell>
          <cell r="B40">
            <v>41</v>
          </cell>
          <cell r="C40">
            <v>2015</v>
          </cell>
          <cell r="D40">
            <v>1</v>
          </cell>
          <cell r="E40" t="str">
            <v>Jewett City</v>
          </cell>
          <cell r="F40" t="str">
            <v>Borough</v>
          </cell>
          <cell r="G40" t="str">
            <v>Larry Wagner</v>
          </cell>
          <cell r="H40" t="str">
            <v>058</v>
          </cell>
          <cell r="I40" t="str">
            <v>68.80</v>
          </cell>
          <cell r="J40" t="str">
            <v>3029</v>
          </cell>
          <cell r="K40" t="str">
            <v>3030</v>
          </cell>
          <cell r="L40" t="str">
            <v>16DOH0003SC</v>
          </cell>
          <cell r="M40" t="str">
            <v>Alan D.</v>
          </cell>
          <cell r="N40" t="str">
            <v>Geer</v>
          </cell>
          <cell r="O40" t="str">
            <v>Borough Warden</v>
          </cell>
          <cell r="P40" t="str">
            <v>Griswold Town Hall</v>
          </cell>
          <cell r="Q40" t="str">
            <v>28 Main Street</v>
          </cell>
          <cell r="R40" t="str">
            <v>Jewett City</v>
          </cell>
          <cell r="S40" t="str">
            <v>CT</v>
          </cell>
          <cell r="T40" t="str">
            <v>06351</v>
          </cell>
          <cell r="U40">
            <v>800000</v>
          </cell>
          <cell r="Y40" t="str">
            <v>Ashland Manor Senior Housing</v>
          </cell>
          <cell r="Z40" t="str">
            <v>Public Housing Modernization</v>
          </cell>
          <cell r="AA40" t="str">
            <v>Dominic Carew</v>
          </cell>
          <cell r="AB40" t="str">
            <v>(860) 270-8164</v>
          </cell>
          <cell r="AC40" t="str">
            <v>Eight Hundred Thousand</v>
          </cell>
          <cell r="AD40" t="str">
            <v>Ashland Manor Senior Housing</v>
          </cell>
          <cell r="AE40" t="str">
            <v>06-6001856</v>
          </cell>
          <cell r="AF40" t="str">
            <v>Leona Sharkey</v>
          </cell>
          <cell r="AG40" t="str">
            <v>(860) 376-7060</v>
          </cell>
          <cell r="AH40" t="str">
            <v>Lsharkey@boroughofjewettcity.us</v>
          </cell>
          <cell r="AI40" t="str">
            <v>larry@lwagnerassociates.com</v>
          </cell>
          <cell r="AJ40" t="str">
            <v>New London</v>
          </cell>
          <cell r="AK40" t="str">
            <v>L. Wagner &amp; Associates</v>
          </cell>
          <cell r="AL40" t="str">
            <v>Griswold Housing Authority intend to complete renovations at Ashland Manor Senior Housing, a 30-unit complex.  Improvements</v>
          </cell>
          <cell r="AM40" t="str">
            <v>include converting 12 Efficiency type units (zero bedroom units) to one bedroom units through expansion of existing envelope.</v>
          </cell>
          <cell r="AQ40">
            <v>1</v>
          </cell>
          <cell r="AS40">
            <v>1</v>
          </cell>
          <cell r="AT40">
            <v>43543</v>
          </cell>
          <cell r="AU40" t="str">
            <v>Emailto:bigbadal50@gmail.com (Alan Geer Borough Warden)</v>
          </cell>
          <cell r="AV40" t="str">
            <v>860-334-5572</v>
          </cell>
          <cell r="AW40">
            <v>42248</v>
          </cell>
          <cell r="AX40">
            <v>43008</v>
          </cell>
          <cell r="AY40">
            <v>1</v>
          </cell>
          <cell r="AZ40">
            <v>43159</v>
          </cell>
          <cell r="BE40">
            <v>42132</v>
          </cell>
        </row>
        <row r="41">
          <cell r="A41" t="str">
            <v>SC1504101</v>
          </cell>
          <cell r="B41">
            <v>42</v>
          </cell>
          <cell r="C41">
            <v>2015</v>
          </cell>
          <cell r="D41">
            <v>1</v>
          </cell>
          <cell r="E41" t="str">
            <v>East Haddam</v>
          </cell>
          <cell r="F41" t="str">
            <v>Town</v>
          </cell>
          <cell r="G41" t="str">
            <v>Larry Wagner</v>
          </cell>
          <cell r="H41" t="str">
            <v>041</v>
          </cell>
          <cell r="I41" t="str">
            <v>68.60</v>
          </cell>
          <cell r="M41" t="str">
            <v>Mark B.</v>
          </cell>
          <cell r="N41" t="str">
            <v>Walter</v>
          </cell>
          <cell r="O41" t="str">
            <v>First  Selectman</v>
          </cell>
          <cell r="P41" t="str">
            <v>East Haddam Town Hall</v>
          </cell>
          <cell r="Q41" t="str">
            <v>7 Main Street, P.O. Box K</v>
          </cell>
          <cell r="R41" t="str">
            <v>East Haddam</v>
          </cell>
          <cell r="S41" t="str">
            <v>CT</v>
          </cell>
          <cell r="T41" t="str">
            <v>06423</v>
          </cell>
          <cell r="U41">
            <v>800000</v>
          </cell>
          <cell r="Y41" t="str">
            <v>Renovations at Oak Grove Senior Housing Phase II</v>
          </cell>
          <cell r="Z41" t="str">
            <v>Public Housing Modernization</v>
          </cell>
          <cell r="AA41" t="str">
            <v>Dominic Carew</v>
          </cell>
          <cell r="AB41" t="str">
            <v>(860) 270-8164</v>
          </cell>
          <cell r="AC41" t="str">
            <v>Eight Hundred Thousand</v>
          </cell>
          <cell r="AD41" t="str">
            <v>Oak Grove Senior Housing</v>
          </cell>
          <cell r="AE41" t="str">
            <v>06-6001986</v>
          </cell>
          <cell r="AF41" t="str">
            <v>Mark B. Walter</v>
          </cell>
          <cell r="AG41" t="str">
            <v>(860) 873-5021</v>
          </cell>
          <cell r="AH41" t="str">
            <v>admin@easthaddam.org</v>
          </cell>
          <cell r="AI41" t="str">
            <v>larry@lwagnerassociates.com</v>
          </cell>
          <cell r="AJ41" t="str">
            <v>Middlesex</v>
          </cell>
          <cell r="AK41" t="str">
            <v>L. Wagner &amp; Associates</v>
          </cell>
          <cell r="AL41" t="str">
            <v>Phase II Oak Grove Senior Housing Complex. East Haddam Housing Authority will make further improvements to the Oak Grove Senior Housing Complex, a 36-unit complex, by site-work improvements, kitchen upgrades…..</v>
          </cell>
          <cell r="AM41" t="str">
            <v>and increase energy efficiencies with upgrades to individual unit heat pumps.</v>
          </cell>
          <cell r="AQ41">
            <v>1</v>
          </cell>
          <cell r="AS41">
            <v>0</v>
          </cell>
          <cell r="AW41">
            <v>42248</v>
          </cell>
          <cell r="AX41">
            <v>43008</v>
          </cell>
          <cell r="AY41">
            <v>0</v>
          </cell>
        </row>
        <row r="42">
          <cell r="A42" t="str">
            <v>SC1515901</v>
          </cell>
          <cell r="B42">
            <v>43</v>
          </cell>
          <cell r="C42">
            <v>2015</v>
          </cell>
          <cell r="D42">
            <v>1</v>
          </cell>
          <cell r="E42" t="str">
            <v>Wethersfield</v>
          </cell>
          <cell r="F42" t="str">
            <v>Town</v>
          </cell>
          <cell r="G42" t="str">
            <v>Peter Huckins</v>
          </cell>
          <cell r="H42" t="str">
            <v>159</v>
          </cell>
          <cell r="I42" t="str">
            <v>68.10</v>
          </cell>
          <cell r="M42" t="str">
            <v>Jeff</v>
          </cell>
          <cell r="N42" t="str">
            <v xml:space="preserve">Bridges </v>
          </cell>
          <cell r="O42" t="str">
            <v>Town Manager</v>
          </cell>
          <cell r="P42" t="str">
            <v>Wethersfield Town Hall</v>
          </cell>
          <cell r="Q42" t="str">
            <v>505 Silas Deane Highway</v>
          </cell>
          <cell r="R42" t="str">
            <v>Wethersfield</v>
          </cell>
          <cell r="S42" t="str">
            <v>CT</v>
          </cell>
          <cell r="T42" t="str">
            <v>06109</v>
          </cell>
          <cell r="U42">
            <v>633946</v>
          </cell>
          <cell r="Y42" t="str">
            <v>James Devlin Senior Housing Renovation</v>
          </cell>
          <cell r="Z42" t="str">
            <v>Public Housing Modernization</v>
          </cell>
          <cell r="AA42" t="str">
            <v>Jerome Mihm</v>
          </cell>
          <cell r="AB42" t="str">
            <v>(860) 270-8097</v>
          </cell>
          <cell r="AC42" t="str">
            <v>Six Hundred Thirty Three Thousand Nine Hundred Forty Six</v>
          </cell>
          <cell r="AD42" t="str">
            <v>James Devlin Senior Housing Complex</v>
          </cell>
          <cell r="AE42" t="str">
            <v>06-6002130</v>
          </cell>
          <cell r="AF42" t="str">
            <v>Jeffrey K. Bridges, Jr.</v>
          </cell>
          <cell r="AG42" t="str">
            <v>(860) 721-2801</v>
          </cell>
          <cell r="AH42" t="str">
            <v>jeff.bridges@wethersfieldct.com</v>
          </cell>
          <cell r="AI42" t="str">
            <v>peterhuckins@charter.net</v>
          </cell>
          <cell r="AJ42" t="str">
            <v>Hartford</v>
          </cell>
          <cell r="AK42" t="str">
            <v>Community Consulting</v>
          </cell>
          <cell r="AL42" t="str">
            <v>Wethersfield Housing Authority proposes to upgrade units at the James Devlin Senior Housing Complex. Improvements include storm and interior doors, bathroom and  kitchen upgrades, new radiators and Energy Star hot water heaters.</v>
          </cell>
          <cell r="AQ42">
            <v>1</v>
          </cell>
          <cell r="AS42">
            <v>0</v>
          </cell>
          <cell r="AW42">
            <v>42248</v>
          </cell>
          <cell r="AX42">
            <v>43008</v>
          </cell>
          <cell r="AY42">
            <v>0</v>
          </cell>
        </row>
        <row r="43">
          <cell r="A43" t="str">
            <v>SC1507101</v>
          </cell>
          <cell r="B43">
            <v>44</v>
          </cell>
          <cell r="C43">
            <v>2015</v>
          </cell>
          <cell r="D43">
            <v>1</v>
          </cell>
          <cell r="E43" t="str">
            <v>Lebanon</v>
          </cell>
          <cell r="F43" t="str">
            <v>Town</v>
          </cell>
          <cell r="G43" t="str">
            <v>Peter Huckins</v>
          </cell>
          <cell r="H43" t="str">
            <v>071</v>
          </cell>
          <cell r="I43" t="str">
            <v>67.00</v>
          </cell>
          <cell r="M43" t="str">
            <v>Betsy</v>
          </cell>
          <cell r="N43" t="str">
            <v>Petrie</v>
          </cell>
          <cell r="O43" t="str">
            <v>First  Selectman</v>
          </cell>
          <cell r="P43" t="str">
            <v>Lebanon Town Hall</v>
          </cell>
          <cell r="Q43" t="str">
            <v>379 Exeter Road</v>
          </cell>
          <cell r="R43" t="str">
            <v>Lebanon</v>
          </cell>
          <cell r="S43" t="str">
            <v>CT</v>
          </cell>
          <cell r="T43" t="str">
            <v>06249</v>
          </cell>
          <cell r="U43">
            <v>400000</v>
          </cell>
          <cell r="Y43" t="str">
            <v>Lebanon Housing Rehabilitation</v>
          </cell>
          <cell r="Z43" t="str">
            <v>Housing Rehabilitation Program</v>
          </cell>
          <cell r="AA43" t="str">
            <v>Dominic Carew</v>
          </cell>
          <cell r="AB43" t="str">
            <v>(860) 270-8164</v>
          </cell>
          <cell r="AC43" t="str">
            <v>Four Hundred Thousand</v>
          </cell>
          <cell r="AD43" t="str">
            <v>Town Wide</v>
          </cell>
          <cell r="AE43" t="str">
            <v>06-6002031</v>
          </cell>
          <cell r="AF43" t="str">
            <v>Betsy Petrie</v>
          </cell>
          <cell r="AG43" t="str">
            <v>(860) 642-2011</v>
          </cell>
          <cell r="AH43" t="str">
            <v>bpetrie@lebanonCT.gov</v>
          </cell>
          <cell r="AI43" t="str">
            <v>peterhuckins@charter.net</v>
          </cell>
          <cell r="AJ43" t="str">
            <v>Windham</v>
          </cell>
          <cell r="AK43" t="str">
            <v>Community Consulting</v>
          </cell>
          <cell r="AL43" t="str">
            <v>Lebanon Housing Rehabilitation is continuing its housing rehabilitation program and plans to rehabilitate 12 units of low- and moderate-income housing.</v>
          </cell>
          <cell r="AM43" t="str">
            <v>Upgrades would include septic system repairs, roof replacement, heating systems, window replacement, lead paint and asbestos removal, electrical and code upgrades</v>
          </cell>
          <cell r="AQ43">
            <v>1</v>
          </cell>
          <cell r="AS43">
            <v>0</v>
          </cell>
          <cell r="AW43">
            <v>42248</v>
          </cell>
          <cell r="AX43">
            <v>43008</v>
          </cell>
          <cell r="AY43">
            <v>0</v>
          </cell>
        </row>
        <row r="44">
          <cell r="A44" t="str">
            <v>SC1514301</v>
          </cell>
          <cell r="B44">
            <v>45</v>
          </cell>
          <cell r="C44">
            <v>2015</v>
          </cell>
          <cell r="D44">
            <v>1</v>
          </cell>
          <cell r="E44" t="str">
            <v>Torrington</v>
          </cell>
          <cell r="F44" t="str">
            <v>City</v>
          </cell>
          <cell r="H44" t="str">
            <v>143</v>
          </cell>
          <cell r="I44" t="str">
            <v>66.50</v>
          </cell>
          <cell r="M44" t="str">
            <v>Elinor</v>
          </cell>
          <cell r="N44" t="str">
            <v xml:space="preserve">Carbone </v>
          </cell>
          <cell r="O44" t="str">
            <v>Mayor</v>
          </cell>
          <cell r="P44" t="str">
            <v>Torrington Town Hall</v>
          </cell>
          <cell r="Q44" t="str">
            <v>140 Main Street</v>
          </cell>
          <cell r="R44" t="str">
            <v>Torrington</v>
          </cell>
          <cell r="S44" t="str">
            <v>CT</v>
          </cell>
          <cell r="T44" t="str">
            <v>06790</v>
          </cell>
          <cell r="U44">
            <v>400000</v>
          </cell>
          <cell r="Y44" t="str">
            <v>Housing Rehabilitation</v>
          </cell>
          <cell r="Z44" t="str">
            <v>Housing Rehabilitation Program</v>
          </cell>
          <cell r="AA44" t="str">
            <v>Colette Slover</v>
          </cell>
          <cell r="AB44" t="str">
            <v>(860) 270-8255</v>
          </cell>
          <cell r="AC44" t="str">
            <v>Four Hundred Thousand</v>
          </cell>
          <cell r="AD44" t="str">
            <v>City Wide</v>
          </cell>
          <cell r="AE44" t="str">
            <v>06-6001896</v>
          </cell>
          <cell r="AF44" t="str">
            <v>Timothy Waldron</v>
          </cell>
          <cell r="AG44" t="str">
            <v>(860) 489-2541</v>
          </cell>
          <cell r="AH44" t="str">
            <v>tim_waldron@torringtonct.org</v>
          </cell>
          <cell r="AI44" t="str">
            <v>larry@lwagnerassociates.com</v>
          </cell>
          <cell r="AJ44" t="str">
            <v>Litchfield</v>
          </cell>
          <cell r="AK44" t="str">
            <v>L. Wagner &amp; Associates</v>
          </cell>
          <cell r="AL44" t="str">
            <v>Torrington Housing Rehabilitation is continuing its housing rehab program and plans to rehabilitate 17 units of low and moderate-income housing.</v>
          </cell>
          <cell r="AM44" t="str">
            <v>The assistance is used to correct health and safety issues such as lead based paint, ADA deficiencies, electrical and code upgrades, etc.</v>
          </cell>
          <cell r="AQ44">
            <v>1</v>
          </cell>
          <cell r="AS44">
            <v>0</v>
          </cell>
          <cell r="AW44">
            <v>42248</v>
          </cell>
          <cell r="AX44">
            <v>43008</v>
          </cell>
          <cell r="AY44">
            <v>0</v>
          </cell>
        </row>
        <row r="45">
          <cell r="A45" t="str">
            <v>SC1513701</v>
          </cell>
          <cell r="B45">
            <v>46</v>
          </cell>
          <cell r="C45">
            <v>2015</v>
          </cell>
          <cell r="D45">
            <v>1</v>
          </cell>
          <cell r="E45" t="str">
            <v>Stonington</v>
          </cell>
          <cell r="F45" t="str">
            <v>Town</v>
          </cell>
          <cell r="G45" t="str">
            <v>Larry Wagner</v>
          </cell>
          <cell r="H45" t="str">
            <v>137</v>
          </cell>
          <cell r="I45" t="str">
            <v>65.10</v>
          </cell>
          <cell r="M45" t="str">
            <v>Robert P.</v>
          </cell>
          <cell r="N45" t="str">
            <v>Simmons</v>
          </cell>
          <cell r="O45" t="str">
            <v>First Selectman</v>
          </cell>
          <cell r="P45" t="str">
            <v>Stonington Town Hall</v>
          </cell>
          <cell r="Q45" t="str">
            <v>152 Elm Street</v>
          </cell>
          <cell r="R45" t="str">
            <v>Stonington</v>
          </cell>
          <cell r="S45" t="str">
            <v>CT</v>
          </cell>
          <cell r="T45" t="str">
            <v>06378</v>
          </cell>
          <cell r="U45">
            <v>800000</v>
          </cell>
          <cell r="Y45" t="str">
            <v>Edythe K. Richmond Senior Housing  Complex</v>
          </cell>
          <cell r="Z45" t="str">
            <v>Public Housing Modernization</v>
          </cell>
          <cell r="AA45" t="str">
            <v>Dominic Carew</v>
          </cell>
          <cell r="AB45" t="str">
            <v>(860) 270-8164</v>
          </cell>
          <cell r="AC45" t="str">
            <v>Eight Hundred Thousand</v>
          </cell>
          <cell r="AD45" t="str">
            <v>Edythe K. Richmond Senior Housing  Complex</v>
          </cell>
          <cell r="AE45" t="str">
            <v>06-6002101</v>
          </cell>
          <cell r="AF45" t="str">
            <v>James Sullivan</v>
          </cell>
          <cell r="AG45" t="str">
            <v>(860) 535-5070</v>
          </cell>
          <cell r="AH45" t="str">
            <v>Jsullivan@stonington-ct.gov</v>
          </cell>
          <cell r="AI45" t="str">
            <v>larry@lwagnerassociates.com</v>
          </cell>
          <cell r="AJ45" t="str">
            <v>New London</v>
          </cell>
          <cell r="AK45" t="str">
            <v>L. Wagner &amp; Associates</v>
          </cell>
          <cell r="AL45" t="str">
            <v>Edythe K. Richmond Senior Housing: The Stonington Housing Authority has applied for a grant for renovations at the Edythe K. Richmond Senior Housing Complex,</v>
          </cell>
          <cell r="AM45" t="str">
            <v>which has 60 units of elderly housing. Improvements include storm doors, windows, flooring and bathroom upgrades and ADA compliance.</v>
          </cell>
          <cell r="AQ45">
            <v>1</v>
          </cell>
          <cell r="AS45">
            <v>0</v>
          </cell>
          <cell r="AW45">
            <v>42248</v>
          </cell>
          <cell r="AX45">
            <v>43008</v>
          </cell>
          <cell r="AY45">
            <v>1</v>
          </cell>
          <cell r="AZ45">
            <v>43100</v>
          </cell>
        </row>
        <row r="46">
          <cell r="A46" t="str">
            <v>SC1507201</v>
          </cell>
          <cell r="B46">
            <v>47</v>
          </cell>
          <cell r="C46">
            <v>2015</v>
          </cell>
          <cell r="D46">
            <v>1</v>
          </cell>
          <cell r="E46" t="str">
            <v>Ledyard</v>
          </cell>
          <cell r="F46" t="str">
            <v>Town</v>
          </cell>
          <cell r="H46" t="str">
            <v>072</v>
          </cell>
          <cell r="I46" t="str">
            <v>64.50</v>
          </cell>
          <cell r="M46" t="str">
            <v>Fred</v>
          </cell>
          <cell r="N46" t="str">
            <v>Allyn III</v>
          </cell>
          <cell r="O46" t="str">
            <v>Mayor</v>
          </cell>
          <cell r="P46" t="str">
            <v>Ledyard Town Hall</v>
          </cell>
          <cell r="Q46" t="str">
            <v>741 Colonel Ledyard Highway</v>
          </cell>
          <cell r="R46" t="str">
            <v>Ledyard</v>
          </cell>
          <cell r="S46" t="str">
            <v>CT</v>
          </cell>
          <cell r="T46" t="str">
            <v>06339</v>
          </cell>
          <cell r="U46">
            <v>400000</v>
          </cell>
          <cell r="Y46" t="str">
            <v>Ledyard Housing Rehabilitation</v>
          </cell>
          <cell r="Z46" t="str">
            <v>Housing Rehabilitation Program</v>
          </cell>
          <cell r="AA46" t="str">
            <v>Dominic Carew</v>
          </cell>
          <cell r="AB46" t="str">
            <v>(860) 270-8164</v>
          </cell>
          <cell r="AC46" t="str">
            <v>Four Hundred Thousand</v>
          </cell>
          <cell r="AD46" t="str">
            <v>Town Wide</v>
          </cell>
          <cell r="AE46" t="str">
            <v>06-6002023</v>
          </cell>
          <cell r="AF46" t="str">
            <v>Charles Karno</v>
          </cell>
          <cell r="AG46" t="str">
            <v>(860) 464-3215</v>
          </cell>
          <cell r="AH46" t="str">
            <v>planner@ledyardct.org</v>
          </cell>
          <cell r="AI46" t="str">
            <v>larry@lwagnerassociates.com</v>
          </cell>
          <cell r="AJ46" t="str">
            <v>New London</v>
          </cell>
          <cell r="AK46" t="str">
            <v>L. Wagner &amp; Associates</v>
          </cell>
          <cell r="AL46" t="str">
            <v>Ledyard will continue its Housing Rehabilitation Loan Program to help low- and moderate-income homeowners repair their homes.  Fifteen housing units are anticipated to be rehabilitated.</v>
          </cell>
          <cell r="AM46" t="str">
            <v>Upgrades would include roof replacement, heating systems, window replacement, lead paint and asbestos removal, electrical and code upgrades.</v>
          </cell>
          <cell r="AQ46">
            <v>1</v>
          </cell>
          <cell r="AS46">
            <v>0</v>
          </cell>
          <cell r="AW46">
            <v>42248</v>
          </cell>
          <cell r="AX46">
            <v>43008</v>
          </cell>
          <cell r="AY46">
            <v>0</v>
          </cell>
        </row>
        <row r="47">
          <cell r="A47" t="str">
            <v>SC1511001</v>
          </cell>
          <cell r="B47">
            <v>48</v>
          </cell>
          <cell r="C47">
            <v>2015</v>
          </cell>
          <cell r="D47">
            <v>1</v>
          </cell>
          <cell r="E47" t="str">
            <v>Plainville</v>
          </cell>
          <cell r="F47" t="str">
            <v>Town</v>
          </cell>
          <cell r="H47" t="str">
            <v>110</v>
          </cell>
          <cell r="I47" t="str">
            <v>64.50</v>
          </cell>
          <cell r="M47" t="str">
            <v>Robert E.</v>
          </cell>
          <cell r="N47" t="str">
            <v xml:space="preserve">Lee </v>
          </cell>
          <cell r="O47" t="str">
            <v>Town Manager</v>
          </cell>
          <cell r="P47" t="str">
            <v>Plainville Town Hall</v>
          </cell>
          <cell r="Q47" t="str">
            <v>1 Central Square</v>
          </cell>
          <cell r="R47" t="str">
            <v>Plainville</v>
          </cell>
          <cell r="S47" t="str">
            <v>CT</v>
          </cell>
          <cell r="T47" t="str">
            <v>06062</v>
          </cell>
          <cell r="U47">
            <v>400000</v>
          </cell>
          <cell r="Y47" t="str">
            <v>Housing Rehabilitation</v>
          </cell>
          <cell r="Z47" t="str">
            <v>Housing Rehabilitation Program</v>
          </cell>
          <cell r="AA47" t="str">
            <v>Jerome Mihm</v>
          </cell>
          <cell r="AB47" t="str">
            <v>(860) 270-8097</v>
          </cell>
          <cell r="AC47" t="str">
            <v>Four Hundred Thousand</v>
          </cell>
          <cell r="AD47" t="str">
            <v>Town Wide</v>
          </cell>
          <cell r="AE47" t="str">
            <v>06-6002064</v>
          </cell>
          <cell r="AF47" t="str">
            <v>Robert E. Lee</v>
          </cell>
          <cell r="AG47" t="str">
            <v>(860) 791-0221</v>
          </cell>
          <cell r="AH47" t="str">
            <v>relee@plainville-ct.gov</v>
          </cell>
          <cell r="AI47" t="str">
            <v>larry@lwagnerassociates.com</v>
          </cell>
          <cell r="AJ47" t="str">
            <v>Hartford</v>
          </cell>
          <cell r="AK47" t="str">
            <v>L. Wagner &amp; Associates</v>
          </cell>
          <cell r="AL47" t="str">
            <v>Plainville will continue its Housing Rehabilitation Program and assist 13 low and moderate income homeowners. The assistance is used to</v>
          </cell>
          <cell r="AM47" t="str">
            <v>correct health and safety issues such as lead based paint, ADA deficiencies, electrical and code upgrades.</v>
          </cell>
          <cell r="AQ47">
            <v>1</v>
          </cell>
          <cell r="AS47">
            <v>0</v>
          </cell>
          <cell r="AW47">
            <v>42248</v>
          </cell>
          <cell r="AX47">
            <v>43008</v>
          </cell>
          <cell r="AY47">
            <v>0</v>
          </cell>
        </row>
        <row r="48">
          <cell r="A48" t="str">
            <v>SC1616301</v>
          </cell>
          <cell r="B48">
            <v>49</v>
          </cell>
          <cell r="C48">
            <v>2016</v>
          </cell>
          <cell r="D48">
            <v>0</v>
          </cell>
          <cell r="E48" t="str">
            <v>Windham</v>
          </cell>
          <cell r="F48" t="str">
            <v>Town</v>
          </cell>
          <cell r="G48" t="str">
            <v>Peter Huckins</v>
          </cell>
          <cell r="H48" t="str">
            <v>163</v>
          </cell>
          <cell r="I48" t="str">
            <v>62.3</v>
          </cell>
          <cell r="M48" t="str">
            <v>Neal J.</v>
          </cell>
          <cell r="N48" t="str">
            <v>Beets</v>
          </cell>
          <cell r="O48" t="str">
            <v>Town Manager</v>
          </cell>
          <cell r="P48" t="str">
            <v>Windham Town Hall</v>
          </cell>
          <cell r="Q48" t="str">
            <v>979 Main Street</v>
          </cell>
          <cell r="R48" t="str">
            <v>Windham</v>
          </cell>
          <cell r="S48" t="str">
            <v>CT</v>
          </cell>
          <cell r="T48" t="str">
            <v>06226</v>
          </cell>
          <cell r="U48">
            <v>785000</v>
          </cell>
          <cell r="Y48" t="str">
            <v>ADA Renovations at Marcella Eastman Terrace</v>
          </cell>
          <cell r="Z48" t="str">
            <v>Public Housing Modernization</v>
          </cell>
          <cell r="AA48" t="str">
            <v>Jerome Mihm</v>
          </cell>
          <cell r="AB48" t="str">
            <v>(860) 270-8097</v>
          </cell>
          <cell r="AC48" t="str">
            <v>Seven Hundred Eighty-Five Thousand</v>
          </cell>
          <cell r="AD48" t="str">
            <v>Marcella Eastman Terrace</v>
          </cell>
          <cell r="AE48" t="str">
            <v>06-6002135</v>
          </cell>
          <cell r="AF48" t="str">
            <v>Neal Beets</v>
          </cell>
          <cell r="AG48" t="str">
            <v>(860) 465-3066</v>
          </cell>
          <cell r="AH48" t="str">
            <v>nbeets@windhamct.com</v>
          </cell>
          <cell r="AI48" t="str">
            <v>peterhuckins@charter.net</v>
          </cell>
          <cell r="AJ48" t="str">
            <v>Windham</v>
          </cell>
          <cell r="AK48" t="str">
            <v>Community Consulting</v>
          </cell>
          <cell r="AL48" t="str">
            <v>The Town will use the funding to renovate Marcella Eastman Terrace, a 78-unit rental housing project.  The Town will renovate 8 units to make them ADA compliant.  Improvements will</v>
          </cell>
          <cell r="AM48" t="str">
            <v>include new walkways and ramps, interior space reconfiguration, kitchen and bathroom reconfigurations, new doors and hardware, new interior finishes, mechanical/electrical/plumbing upgrades, fire and call-for-aide alarms, new fans, new equipment, new accessories, and new appliances.</v>
          </cell>
          <cell r="AN48">
            <v>42468</v>
          </cell>
          <cell r="AO48">
            <v>0</v>
          </cell>
          <cell r="AP48">
            <v>42460</v>
          </cell>
          <cell r="AQ48">
            <v>1</v>
          </cell>
          <cell r="AS48">
            <v>0</v>
          </cell>
          <cell r="AY48">
            <v>0</v>
          </cell>
        </row>
        <row r="49">
          <cell r="A49" t="str">
            <v>SC1603201</v>
          </cell>
          <cell r="B49">
            <v>50</v>
          </cell>
          <cell r="C49">
            <v>2016</v>
          </cell>
          <cell r="D49">
            <v>0</v>
          </cell>
          <cell r="E49" t="str">
            <v>Coventry</v>
          </cell>
          <cell r="F49" t="str">
            <v>Town</v>
          </cell>
          <cell r="G49" t="str">
            <v>Peter Huckins</v>
          </cell>
          <cell r="H49" t="str">
            <v>032</v>
          </cell>
          <cell r="I49" t="str">
            <v>63.9</v>
          </cell>
          <cell r="M49" t="str">
            <v>John A.</v>
          </cell>
          <cell r="N49" t="str">
            <v>Elsesser</v>
          </cell>
          <cell r="O49" t="str">
            <v>Town Manager</v>
          </cell>
          <cell r="P49" t="str">
            <v>Coventry Town Hall</v>
          </cell>
          <cell r="Q49" t="str">
            <v>1712 Main Street</v>
          </cell>
          <cell r="R49" t="str">
            <v>Coventry</v>
          </cell>
          <cell r="S49" t="str">
            <v>CT</v>
          </cell>
          <cell r="T49" t="str">
            <v>06238</v>
          </cell>
          <cell r="U49">
            <v>800000</v>
          </cell>
          <cell r="Y49" t="str">
            <v>Renovations at Orchard Hill Estates</v>
          </cell>
          <cell r="Z49" t="str">
            <v>Public Housing Modernization</v>
          </cell>
          <cell r="AA49" t="str">
            <v>Jerome Mihm</v>
          </cell>
          <cell r="AB49" t="str">
            <v>(860) 270-8097</v>
          </cell>
          <cell r="AC49" t="str">
            <v>Eight hundred Thousand</v>
          </cell>
          <cell r="AD49" t="str">
            <v>Orchard Hill Estates</v>
          </cell>
          <cell r="AE49" t="str">
            <v>06-6001977</v>
          </cell>
          <cell r="AF49" t="str">
            <v>John Elsesser</v>
          </cell>
          <cell r="AG49" t="str">
            <v>(860) 742-6324</v>
          </cell>
          <cell r="AH49" t="str">
            <v>jelsesser@coventryct.org</v>
          </cell>
          <cell r="AI49" t="str">
            <v>peterhuckins@charter.net</v>
          </cell>
          <cell r="AJ49" t="str">
            <v>Tolland</v>
          </cell>
          <cell r="AK49" t="str">
            <v>Community Consulting</v>
          </cell>
          <cell r="AL49" t="str">
            <v>The Town will use the funding to renovate Orchard Hill Estates, an 80-unit senior housing rental project.</v>
          </cell>
          <cell r="AM49" t="str">
            <v>Renovations will focus primarily on roof replacement, widening the walkways throughout the complex to make them ADA compliant, and replacing the entrance doors.</v>
          </cell>
          <cell r="AN49">
            <v>42468</v>
          </cell>
          <cell r="AO49">
            <v>0</v>
          </cell>
          <cell r="AP49">
            <v>42460</v>
          </cell>
          <cell r="AQ49">
            <v>1</v>
          </cell>
          <cell r="AS49">
            <v>0</v>
          </cell>
          <cell r="AY49">
            <v>0</v>
          </cell>
        </row>
        <row r="50">
          <cell r="A50" t="str">
            <v>SC1600301</v>
          </cell>
          <cell r="B50">
            <v>51</v>
          </cell>
          <cell r="C50">
            <v>2016</v>
          </cell>
          <cell r="D50">
            <v>1</v>
          </cell>
          <cell r="E50" t="str">
            <v>Ashford</v>
          </cell>
          <cell r="F50" t="str">
            <v>Town</v>
          </cell>
          <cell r="G50" t="str">
            <v>Peter Huckins</v>
          </cell>
          <cell r="H50" t="str">
            <v>003</v>
          </cell>
          <cell r="I50" t="str">
            <v>47.0</v>
          </cell>
          <cell r="J50" t="str">
            <v>3074</v>
          </cell>
          <cell r="K50" t="str">
            <v>3073</v>
          </cell>
          <cell r="M50" t="str">
            <v>Michael J.</v>
          </cell>
          <cell r="N50" t="str">
            <v>Zambo</v>
          </cell>
          <cell r="O50" t="str">
            <v>First Selectman</v>
          </cell>
          <cell r="P50" t="str">
            <v>Town of Ashford</v>
          </cell>
          <cell r="Q50" t="str">
            <v>5 Town Hall Road</v>
          </cell>
          <cell r="R50" t="str">
            <v>Ashford</v>
          </cell>
          <cell r="S50" t="str">
            <v>CT</v>
          </cell>
          <cell r="T50" t="str">
            <v>06278</v>
          </cell>
          <cell r="U50">
            <v>56847.34</v>
          </cell>
          <cell r="Y50" t="str">
            <v>Food Program</v>
          </cell>
          <cell r="Z50" t="str">
            <v>Food Bank</v>
          </cell>
          <cell r="AA50" t="str">
            <v>Colette Slover</v>
          </cell>
          <cell r="AB50" t="str">
            <v>(860) 270-8255</v>
          </cell>
          <cell r="AC50" t="str">
            <v>Fifty Six Thousand Eight Hundred Forty Seven point Thirty Four</v>
          </cell>
          <cell r="AD50" t="str">
            <v>Town Wide</v>
          </cell>
          <cell r="AE50" t="str">
            <v>06-6001956</v>
          </cell>
          <cell r="AF50" t="str">
            <v>Michael J. Zambo</v>
          </cell>
          <cell r="AG50" t="str">
            <v>(860) 487-4400</v>
          </cell>
          <cell r="AH50" t="str">
            <v>firstselectman@ashfordtownhall.org</v>
          </cell>
          <cell r="AI50" t="str">
            <v>peterhuckins@charter.net</v>
          </cell>
          <cell r="AJ50" t="str">
            <v>Windham</v>
          </cell>
          <cell r="AK50" t="str">
            <v>Community Consulting</v>
          </cell>
          <cell r="AL50" t="str">
            <v>The Town will administer a Food Bank Program and distribute boxes of food on a monthly basis to Ashford’s lower income families. The program currently has thirty-seven households receiving food distributions.</v>
          </cell>
          <cell r="AN50">
            <v>42468</v>
          </cell>
          <cell r="AO50">
            <v>0</v>
          </cell>
          <cell r="AP50">
            <v>42447</v>
          </cell>
          <cell r="AQ50">
            <v>1</v>
          </cell>
          <cell r="AS50">
            <v>0</v>
          </cell>
          <cell r="AW50">
            <v>42614</v>
          </cell>
          <cell r="AX50">
            <v>43373</v>
          </cell>
          <cell r="AY50">
            <v>0</v>
          </cell>
          <cell r="BE50">
            <v>42551</v>
          </cell>
        </row>
        <row r="51">
          <cell r="A51" t="str">
            <v>SC1605901</v>
          </cell>
          <cell r="B51">
            <v>52</v>
          </cell>
          <cell r="C51">
            <v>2016</v>
          </cell>
          <cell r="D51">
            <v>1</v>
          </cell>
          <cell r="E51" t="str">
            <v>Groton</v>
          </cell>
          <cell r="F51" t="str">
            <v>Town</v>
          </cell>
          <cell r="G51" t="str">
            <v>Andrew Woodstock</v>
          </cell>
          <cell r="H51" t="str">
            <v>059</v>
          </cell>
          <cell r="I51" t="str">
            <v>77.4</v>
          </cell>
          <cell r="J51" t="str">
            <v>3088</v>
          </cell>
          <cell r="K51" t="str">
            <v>3089</v>
          </cell>
          <cell r="M51" t="str">
            <v>Mark R.</v>
          </cell>
          <cell r="N51" t="str">
            <v>Oefinger</v>
          </cell>
          <cell r="O51" t="str">
            <v>Town Manager</v>
          </cell>
          <cell r="Q51" t="str">
            <v>134 Groton Long Point Road</v>
          </cell>
          <cell r="R51" t="str">
            <v>Groton</v>
          </cell>
          <cell r="S51" t="str">
            <v>CT</v>
          </cell>
          <cell r="T51" t="str">
            <v>06340</v>
          </cell>
          <cell r="U51">
            <v>800000</v>
          </cell>
          <cell r="Y51" t="str">
            <v>Pequot Village Elderly Housing Renovations</v>
          </cell>
          <cell r="Z51" t="str">
            <v>Public Housing Modernization</v>
          </cell>
          <cell r="AA51" t="str">
            <v>Dominic Carew</v>
          </cell>
          <cell r="AB51" t="str">
            <v>(860) 446-6630</v>
          </cell>
          <cell r="AC51" t="str">
            <v>Eight Hundred Thousand</v>
          </cell>
          <cell r="AD51" t="str">
            <v>Pequot Village</v>
          </cell>
          <cell r="AE51" t="str">
            <v>06-6002010</v>
          </cell>
          <cell r="AF51" t="str">
            <v>Susan Cullen</v>
          </cell>
          <cell r="AG51" t="str">
            <v>(860) 449-5990</v>
          </cell>
          <cell r="AH51" t="str">
            <v>scullen@groton-ct.gov</v>
          </cell>
          <cell r="AI51" t="str">
            <v>arwtec@yahoo.com</v>
          </cell>
          <cell r="AJ51" t="str">
            <v>New London</v>
          </cell>
          <cell r="AK51" t="str">
            <v>Eastern Connecticut Housing Opportunities</v>
          </cell>
          <cell r="AL51" t="str">
            <v>The town of Groton and the Groton Housing Authority intend to complete renovations/Capital improvements at Pequot Village Elderly Housing, a 64-unit complex.  Improvements include exterior and storm door replacements, kitchen cabinets and countertop</v>
          </cell>
          <cell r="AM51" t="str">
            <v>replacements, flooring replacements, bathroom upgrades, patch and paint interiors, replacement/relocation of water heaters and asbestos abatement as needed.  Site improvements to include Community building maintenance facilities, roadways and parking lot repairs for ADA compliance.</v>
          </cell>
          <cell r="AN51">
            <v>42471</v>
          </cell>
          <cell r="AO51">
            <v>0</v>
          </cell>
          <cell r="AP51">
            <v>42553</v>
          </cell>
          <cell r="AQ51">
            <v>1</v>
          </cell>
          <cell r="AS51">
            <v>0</v>
          </cell>
          <cell r="AW51">
            <v>42614</v>
          </cell>
          <cell r="AX51">
            <v>43373</v>
          </cell>
          <cell r="AY51">
            <v>0</v>
          </cell>
          <cell r="BE51">
            <v>42576</v>
          </cell>
        </row>
        <row r="52">
          <cell r="A52" t="str">
            <v>SC1606901</v>
          </cell>
          <cell r="B52">
            <v>53</v>
          </cell>
          <cell r="C52">
            <v>2016</v>
          </cell>
          <cell r="D52">
            <v>1</v>
          </cell>
          <cell r="E52" t="str">
            <v>Killingly</v>
          </cell>
          <cell r="F52" t="str">
            <v>Town</v>
          </cell>
          <cell r="G52" t="str">
            <v>Mary Bromm</v>
          </cell>
          <cell r="H52" t="str">
            <v>069</v>
          </cell>
          <cell r="I52" t="str">
            <v>68.2</v>
          </cell>
          <cell r="J52" t="str">
            <v>3102</v>
          </cell>
          <cell r="K52" t="str">
            <v>3101</v>
          </cell>
          <cell r="L52" t="str">
            <v>16DOH0044SC</v>
          </cell>
          <cell r="M52" t="str">
            <v>Mary T.</v>
          </cell>
          <cell r="N52" t="str">
            <v>Calorio</v>
          </cell>
          <cell r="O52" t="str">
            <v>Acting Town Manager</v>
          </cell>
          <cell r="P52" t="str">
            <v>Killingly Town Hall</v>
          </cell>
          <cell r="Q52" t="str">
            <v>172 Main Street</v>
          </cell>
          <cell r="R52" t="str">
            <v>Killingly</v>
          </cell>
          <cell r="S52" t="str">
            <v>CT</v>
          </cell>
          <cell r="T52" t="str">
            <v xml:space="preserve"> 06239</v>
          </cell>
          <cell r="U52">
            <v>800000</v>
          </cell>
          <cell r="V52">
            <v>725000</v>
          </cell>
          <cell r="W52">
            <v>46500</v>
          </cell>
          <cell r="X52">
            <v>28500</v>
          </cell>
          <cell r="Y52" t="str">
            <v>Maple Court Congregate Rehabilitation Project</v>
          </cell>
          <cell r="Z52" t="str">
            <v>Public Housing Modernization</v>
          </cell>
          <cell r="AA52" t="str">
            <v>Dominic Carew</v>
          </cell>
          <cell r="AB52" t="str">
            <v>(860) 270-8164</v>
          </cell>
          <cell r="AC52" t="str">
            <v>Eight Hundred Thousand</v>
          </cell>
          <cell r="AD52" t="str">
            <v>Maple Court II</v>
          </cell>
          <cell r="AE52" t="str">
            <v>06-0913630</v>
          </cell>
          <cell r="AF52" t="str">
            <v>Mary Bromm</v>
          </cell>
          <cell r="AG52" t="str">
            <v>(860) 779-5355</v>
          </cell>
          <cell r="AH52" t="str">
            <v>mbromm@killinglyct.org</v>
          </cell>
          <cell r="AJ52" t="str">
            <v>Windham</v>
          </cell>
          <cell r="AK52" t="str">
            <v>Mary Bromm</v>
          </cell>
          <cell r="AL52" t="str">
            <v>The town in corporation with the Killingly Housing Authority propose to replace the kitchen cabinets, countertops, sinks, refrigerators and closet doors in all 43 units.  Project also includes replacement of exterior doors with ADA enty doors, replacement</v>
          </cell>
          <cell r="AM52" t="str">
            <v>of commercial kitchen equipment, installation of VCT flooring, and upgrade to the elevator, emergency generator and fire alarm system.  Air handlers and exterior condensing units will be replaced.</v>
          </cell>
          <cell r="AN52">
            <v>42471</v>
          </cell>
          <cell r="AO52">
            <v>0</v>
          </cell>
          <cell r="AP52">
            <v>42468</v>
          </cell>
          <cell r="AQ52">
            <v>1</v>
          </cell>
          <cell r="AS52">
            <v>0</v>
          </cell>
          <cell r="AW52">
            <v>42614</v>
          </cell>
          <cell r="AX52">
            <v>43373</v>
          </cell>
          <cell r="AY52">
            <v>1</v>
          </cell>
          <cell r="AZ52">
            <v>43465</v>
          </cell>
          <cell r="BA52" t="str">
            <v>2nd extension first ended on 12/31/2018</v>
          </cell>
          <cell r="BE52">
            <v>42551</v>
          </cell>
        </row>
        <row r="53">
          <cell r="A53" t="str">
            <v>SC1600901</v>
          </cell>
          <cell r="B53">
            <v>54</v>
          </cell>
          <cell r="C53">
            <v>2016</v>
          </cell>
          <cell r="D53">
            <v>0</v>
          </cell>
          <cell r="E53" t="str">
            <v>Bethel</v>
          </cell>
          <cell r="F53" t="str">
            <v>Town</v>
          </cell>
          <cell r="G53" t="str">
            <v>Larry Wagner</v>
          </cell>
          <cell r="H53" t="str">
            <v>009</v>
          </cell>
          <cell r="I53" t="str">
            <v>62.6</v>
          </cell>
          <cell r="M53" t="str">
            <v>Matthew S.</v>
          </cell>
          <cell r="N53" t="str">
            <v>Knickerbocker</v>
          </cell>
          <cell r="O53" t="str">
            <v>First Selectman</v>
          </cell>
          <cell r="P53" t="str">
            <v>Bethel Town Hall</v>
          </cell>
          <cell r="Q53" t="str">
            <v>1 School Street</v>
          </cell>
          <cell r="R53" t="str">
            <v>Bethel</v>
          </cell>
          <cell r="S53" t="str">
            <v>CT</v>
          </cell>
          <cell r="T53" t="str">
            <v>06801</v>
          </cell>
          <cell r="U53">
            <v>800000</v>
          </cell>
          <cell r="Y53" t="str">
            <v>Reynolds Ridge</v>
          </cell>
          <cell r="Z53" t="str">
            <v>Public Housing Modernization</v>
          </cell>
          <cell r="AA53" t="str">
            <v>Jerome Mihm</v>
          </cell>
          <cell r="AB53" t="str">
            <v>(860) 270-8097</v>
          </cell>
          <cell r="AC53" t="str">
            <v>Eight Hundred Thousand</v>
          </cell>
          <cell r="AD53" t="str">
            <v>Reynolds Ridge</v>
          </cell>
          <cell r="AE53" t="str">
            <v>066001961</v>
          </cell>
          <cell r="AF53" t="str">
            <v>Phyllis Kansky</v>
          </cell>
          <cell r="AG53" t="str">
            <v>(203) 794-8148</v>
          </cell>
          <cell r="AH53" t="str">
            <v>kanskyp@bethel-ct.gov</v>
          </cell>
          <cell r="AI53" t="str">
            <v>larry@lwagnerassociates.com</v>
          </cell>
          <cell r="AJ53" t="str">
            <v>Fairfield</v>
          </cell>
          <cell r="AK53" t="str">
            <v>L. Wagner &amp; Associates</v>
          </cell>
          <cell r="AL53" t="str">
            <v>The Town will use the funding to renovate Reynolds Ridge, an 80-unit senior housing rental project.  Renovations will focus primarily on replacing sidewalks, installing rear stoops, and</v>
          </cell>
          <cell r="AM53" t="str">
            <v>renovating kitchens and bathrooms in 30 units.</v>
          </cell>
          <cell r="AN53">
            <v>42471</v>
          </cell>
          <cell r="AO53">
            <v>0</v>
          </cell>
          <cell r="AP53">
            <v>42460</v>
          </cell>
          <cell r="AQ53">
            <v>1</v>
          </cell>
          <cell r="AS53">
            <v>0</v>
          </cell>
          <cell r="AY53">
            <v>0</v>
          </cell>
        </row>
        <row r="54">
          <cell r="A54" t="str">
            <v>SC1602801</v>
          </cell>
          <cell r="B54">
            <v>55</v>
          </cell>
          <cell r="C54">
            <v>2016</v>
          </cell>
          <cell r="D54">
            <v>1</v>
          </cell>
          <cell r="E54" t="str">
            <v>Colchester</v>
          </cell>
          <cell r="F54" t="str">
            <v>Town</v>
          </cell>
          <cell r="G54" t="str">
            <v>Larry Wagner</v>
          </cell>
          <cell r="H54" t="str">
            <v>028</v>
          </cell>
          <cell r="I54" t="str">
            <v>69.3</v>
          </cell>
          <cell r="J54" t="str">
            <v>3059</v>
          </cell>
          <cell r="K54" t="str">
            <v>3056</v>
          </cell>
          <cell r="L54" t="str">
            <v>16DOH0028SC</v>
          </cell>
          <cell r="M54" t="str">
            <v>Arthur P.</v>
          </cell>
          <cell r="N54" t="str">
            <v>Shilosky</v>
          </cell>
          <cell r="O54" t="str">
            <v>First Selectman</v>
          </cell>
          <cell r="P54" t="str">
            <v>Colchester Town Hall</v>
          </cell>
          <cell r="Q54" t="str">
            <v>127 Norwich Avenue</v>
          </cell>
          <cell r="R54" t="str">
            <v>Colchester</v>
          </cell>
          <cell r="S54" t="str">
            <v>CT</v>
          </cell>
          <cell r="T54" t="str">
            <v>06415</v>
          </cell>
          <cell r="U54">
            <v>800000</v>
          </cell>
          <cell r="Y54" t="str">
            <v>ADA &amp; Capital Improvements at Dublin Village</v>
          </cell>
          <cell r="Z54" t="str">
            <v>Public Housing Modernization</v>
          </cell>
          <cell r="AA54" t="str">
            <v>Dominic Carew</v>
          </cell>
          <cell r="AB54" t="str">
            <v>(860) 270-8164</v>
          </cell>
          <cell r="AC54" t="str">
            <v>Eight Hundred Thousand</v>
          </cell>
          <cell r="AD54" t="str">
            <v>Dublin Village</v>
          </cell>
          <cell r="AE54" t="str">
            <v>06-6001974</v>
          </cell>
          <cell r="AF54" t="str">
            <v>Tricia Dean</v>
          </cell>
          <cell r="AG54" t="str">
            <v>(860) 537-7220</v>
          </cell>
          <cell r="AH54" t="str">
            <v>townhall@colchesterct.gov</v>
          </cell>
          <cell r="AI54" t="str">
            <v>larry@lwagnerassociates.com</v>
          </cell>
          <cell r="AJ54" t="str">
            <v>New London</v>
          </cell>
          <cell r="AK54" t="str">
            <v>L. Wagner &amp; Associates</v>
          </cell>
          <cell r="AL54" t="str">
            <v>The town will undertake the upgrade of 40 existing bathrooms that are in poor dilapidated condition; this project is a complete gut rehab to all bathrooms in the complex.  Work will also consist of the reconstruction of existing site work to improve</v>
          </cell>
          <cell r="AM54" t="str">
            <v>pedestrian safety (new sidewalks, curb repair, tree removal, energy efficient site lighting fixtures, and on-site wayfinding signs) all meeting ADA standards.</v>
          </cell>
          <cell r="AN54">
            <v>42471</v>
          </cell>
          <cell r="AO54">
            <v>0</v>
          </cell>
          <cell r="AP54">
            <v>42447</v>
          </cell>
          <cell r="AQ54">
            <v>1</v>
          </cell>
          <cell r="AS54">
            <v>0</v>
          </cell>
          <cell r="AU54" t="str">
            <v>ashilosky@colchesterct.gov</v>
          </cell>
          <cell r="AW54">
            <v>42614</v>
          </cell>
          <cell r="AX54">
            <v>43373</v>
          </cell>
          <cell r="AY54">
            <v>0</v>
          </cell>
          <cell r="BE54">
            <v>42551</v>
          </cell>
        </row>
        <row r="55">
          <cell r="A55" t="str">
            <v>SC1603801</v>
          </cell>
          <cell r="B55">
            <v>56</v>
          </cell>
          <cell r="C55">
            <v>2016</v>
          </cell>
          <cell r="D55">
            <v>1</v>
          </cell>
          <cell r="E55" t="str">
            <v>Durham</v>
          </cell>
          <cell r="F55" t="str">
            <v>Town</v>
          </cell>
          <cell r="G55" t="str">
            <v>Larry Wagner</v>
          </cell>
          <cell r="H55" t="str">
            <v>038</v>
          </cell>
          <cell r="I55" t="str">
            <v>75.5</v>
          </cell>
          <cell r="J55" t="str">
            <v>3066</v>
          </cell>
          <cell r="K55" t="str">
            <v>3067</v>
          </cell>
          <cell r="L55" t="str">
            <v>16DOH0025SC</v>
          </cell>
          <cell r="M55" t="str">
            <v>Laura L.</v>
          </cell>
          <cell r="N55" t="str">
            <v>Francis</v>
          </cell>
          <cell r="O55" t="str">
            <v>First Selectman</v>
          </cell>
          <cell r="P55" t="str">
            <v>Durham Town Hall</v>
          </cell>
          <cell r="Q55" t="str">
            <v>30 Townhouse Road, P.O. Box 428</v>
          </cell>
          <cell r="R55" t="str">
            <v>Durham</v>
          </cell>
          <cell r="S55" t="str">
            <v>CT</v>
          </cell>
          <cell r="T55" t="str">
            <v>06422</v>
          </cell>
          <cell r="U55">
            <v>700000</v>
          </cell>
          <cell r="Y55" t="str">
            <v>Energy Improvements &amp; Upgrades at Mauro Meadows Housing Complex</v>
          </cell>
          <cell r="Z55" t="str">
            <v>Public Housing Modernization</v>
          </cell>
          <cell r="AA55" t="str">
            <v>Dominic Carew</v>
          </cell>
          <cell r="AB55" t="str">
            <v>(860) 270-8164</v>
          </cell>
          <cell r="AC55" t="str">
            <v>Seven Hundred Thousand</v>
          </cell>
          <cell r="AD55" t="str">
            <v>Mauro Meadows Housing Complex</v>
          </cell>
          <cell r="AE55" t="str">
            <v>06-6001984</v>
          </cell>
          <cell r="AF55" t="str">
            <v>Laura Francis</v>
          </cell>
          <cell r="AG55" t="str">
            <v>(860) 349-3625</v>
          </cell>
          <cell r="AH55" t="str">
            <v>lfrancis@townofdurhamct.org</v>
          </cell>
          <cell r="AI55" t="str">
            <v>larry@lwagnerassociates.com</v>
          </cell>
          <cell r="AJ55" t="str">
            <v>Middlesex</v>
          </cell>
          <cell r="AK55" t="str">
            <v>L. Wagner &amp; Associates</v>
          </cell>
          <cell r="AL55" t="str">
            <v>This project will complete Energy Improvements &amp; Upgrades to building exteriors.  Improvements include: roof replacements, siding replacements, exterior windows replacements,</v>
          </cell>
          <cell r="AM55" t="str">
            <v>entrance and storm doors replacements.  Two outdated ADA units will be upgraded and a new generator will be installed.</v>
          </cell>
          <cell r="AN55">
            <v>42471</v>
          </cell>
          <cell r="AO55">
            <v>0</v>
          </cell>
          <cell r="AP55">
            <v>42458</v>
          </cell>
          <cell r="AQ55">
            <v>1</v>
          </cell>
          <cell r="AS55">
            <v>0</v>
          </cell>
          <cell r="AW55">
            <v>42614</v>
          </cell>
          <cell r="AX55">
            <v>43373</v>
          </cell>
          <cell r="AY55">
            <v>0</v>
          </cell>
          <cell r="BE55">
            <v>42551</v>
          </cell>
        </row>
        <row r="56">
          <cell r="A56" t="str">
            <v>SC1604001</v>
          </cell>
          <cell r="B56">
            <v>57</v>
          </cell>
          <cell r="C56">
            <v>2016</v>
          </cell>
          <cell r="D56">
            <v>1</v>
          </cell>
          <cell r="E56" t="str">
            <v>East Granby</v>
          </cell>
          <cell r="F56" t="str">
            <v>Town</v>
          </cell>
          <cell r="G56" t="str">
            <v>Larry Wagner</v>
          </cell>
          <cell r="H56" t="str">
            <v>040</v>
          </cell>
          <cell r="I56" t="str">
            <v>67.4</v>
          </cell>
          <cell r="J56" t="str">
            <v>3060</v>
          </cell>
          <cell r="K56" t="str">
            <v>3061</v>
          </cell>
          <cell r="L56" t="str">
            <v>16DOH0029SC</v>
          </cell>
          <cell r="M56" t="str">
            <v>James M.</v>
          </cell>
          <cell r="N56" t="str">
            <v>Hayden</v>
          </cell>
          <cell r="O56" t="str">
            <v>First Selectman</v>
          </cell>
          <cell r="P56" t="str">
            <v>East Granby Town Hall</v>
          </cell>
          <cell r="Q56" t="str">
            <v>9 Center Street, P.O. Box 1858</v>
          </cell>
          <cell r="R56" t="str">
            <v>East Granby</v>
          </cell>
          <cell r="S56" t="str">
            <v>CT</v>
          </cell>
          <cell r="T56" t="str">
            <v>06026</v>
          </cell>
          <cell r="U56">
            <v>800000</v>
          </cell>
          <cell r="Y56" t="str">
            <v>Roofing Site and Energy Improvements at Metacomet Village</v>
          </cell>
          <cell r="Z56" t="str">
            <v>Public Housing Modernization</v>
          </cell>
          <cell r="AA56" t="str">
            <v>Jerome Mihm</v>
          </cell>
          <cell r="AB56" t="str">
            <v>(860) 270-8097</v>
          </cell>
          <cell r="AC56" t="str">
            <v>Eight Hundred Thousand</v>
          </cell>
          <cell r="AD56" t="str">
            <v>Metacomet Village</v>
          </cell>
          <cell r="AE56" t="str">
            <v>06-6001985</v>
          </cell>
          <cell r="AF56" t="str">
            <v>James Hayden</v>
          </cell>
          <cell r="AG56" t="str">
            <v>(860) 653-2576</v>
          </cell>
          <cell r="AH56" t="str">
            <v>jimh@egtownhall.com</v>
          </cell>
          <cell r="AI56" t="str">
            <v>larry@lwagnerassociates.com</v>
          </cell>
          <cell r="AJ56" t="str">
            <v>Hartford</v>
          </cell>
          <cell r="AK56" t="str">
            <v>L. Wagner &amp; Associates</v>
          </cell>
          <cell r="AL56" t="str">
            <v>Work includes a full roof replacement of the seven residential buildings and one garage.  Installation of new energy efficient propane powered boilers for all 72 units.</v>
          </cell>
          <cell r="AM56" t="str">
            <v>The site work will include the replacement of pavements and sidewalks to ADA compliant walkways and pavements, curb ramps and the resizing/restriping of parking spaces.</v>
          </cell>
          <cell r="AN56">
            <v>42471</v>
          </cell>
          <cell r="AO56">
            <v>0</v>
          </cell>
          <cell r="AP56">
            <v>42447</v>
          </cell>
          <cell r="AQ56">
            <v>1</v>
          </cell>
          <cell r="AS56">
            <v>0</v>
          </cell>
          <cell r="AW56">
            <v>42614</v>
          </cell>
          <cell r="AX56">
            <v>43373</v>
          </cell>
          <cell r="AY56">
            <v>0</v>
          </cell>
          <cell r="BE56">
            <v>42551</v>
          </cell>
        </row>
        <row r="57">
          <cell r="A57" t="str">
            <v>SC1604701</v>
          </cell>
          <cell r="B57">
            <v>58</v>
          </cell>
          <cell r="C57">
            <v>2016</v>
          </cell>
          <cell r="D57">
            <v>1</v>
          </cell>
          <cell r="E57" t="str">
            <v>East Windsor</v>
          </cell>
          <cell r="F57" t="str">
            <v>Town</v>
          </cell>
          <cell r="G57" t="str">
            <v>Larry Wagner</v>
          </cell>
          <cell r="H57" t="str">
            <v>047</v>
          </cell>
          <cell r="I57" t="str">
            <v>74.6</v>
          </cell>
          <cell r="J57" t="str">
            <v>3082</v>
          </cell>
          <cell r="K57" t="str">
            <v>3083</v>
          </cell>
          <cell r="L57" t="str">
            <v>16DOH0031SC</v>
          </cell>
          <cell r="M57" t="str">
            <v>Robert L.</v>
          </cell>
          <cell r="N57" t="str">
            <v>Maynard</v>
          </cell>
          <cell r="O57" t="str">
            <v>First Selectman</v>
          </cell>
          <cell r="P57" t="str">
            <v>East Windsor Town Hall</v>
          </cell>
          <cell r="Q57" t="str">
            <v>11 Rye Street</v>
          </cell>
          <cell r="R57" t="str">
            <v>East Windsor</v>
          </cell>
          <cell r="S57" t="str">
            <v>CT</v>
          </cell>
          <cell r="T57" t="str">
            <v>06016</v>
          </cell>
          <cell r="U57">
            <v>599000</v>
          </cell>
          <cell r="Y57" t="str">
            <v>ADA Fire Safety &amp; Emergency Improvements at Park Hill Elderly Housing</v>
          </cell>
          <cell r="Z57" t="str">
            <v>Public Housing Modernization</v>
          </cell>
          <cell r="AA57" t="str">
            <v>Jerome Mihm</v>
          </cell>
          <cell r="AB57" t="str">
            <v>(860) 270-8097</v>
          </cell>
          <cell r="AC57" t="str">
            <v>Five Hundred Ninety-Nine Thousand</v>
          </cell>
          <cell r="AD57" t="str">
            <v>Park Hill Elderly Housing</v>
          </cell>
          <cell r="AE57" t="str">
            <v>06-6001993</v>
          </cell>
          <cell r="AF57" t="str">
            <v>Jennifer Browne</v>
          </cell>
          <cell r="AG57" t="str">
            <v>(860) 623-8122</v>
          </cell>
          <cell r="AH57" t="str">
            <v>rmaynard@eastwindsorct.com</v>
          </cell>
          <cell r="AI57" t="str">
            <v>larry@lwagnerassociates.com</v>
          </cell>
          <cell r="AJ57" t="str">
            <v>Hartford</v>
          </cell>
          <cell r="AK57" t="str">
            <v>L. Wagner &amp; Associates</v>
          </cell>
          <cell r="AL57" t="str">
            <v>This project involves the replacement of a 40 year old non-compliant and antiquated fire alarm system to a state of the art centralized CFA system.  The new system will include emergency service devices for the hearing impaired.</v>
          </cell>
          <cell r="AM57" t="str">
            <v>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v>
          </cell>
          <cell r="AN57">
            <v>42471</v>
          </cell>
          <cell r="AO57">
            <v>0</v>
          </cell>
          <cell r="AP57">
            <v>42447</v>
          </cell>
          <cell r="AQ57">
            <v>1</v>
          </cell>
          <cell r="AS57">
            <v>0</v>
          </cell>
          <cell r="AW57">
            <v>42614</v>
          </cell>
          <cell r="AX57">
            <v>43373</v>
          </cell>
          <cell r="AY57">
            <v>0</v>
          </cell>
          <cell r="BE57">
            <v>42551</v>
          </cell>
        </row>
        <row r="58">
          <cell r="A58" t="str">
            <v>SC1605601</v>
          </cell>
          <cell r="B58">
            <v>59</v>
          </cell>
          <cell r="C58">
            <v>2016</v>
          </cell>
          <cell r="D58">
            <v>1</v>
          </cell>
          <cell r="E58" t="str">
            <v>Granby</v>
          </cell>
          <cell r="F58" t="str">
            <v>Town</v>
          </cell>
          <cell r="G58" t="str">
            <v>Larry Wagner</v>
          </cell>
          <cell r="H58" t="str">
            <v>056</v>
          </cell>
          <cell r="I58" t="str">
            <v>72.1</v>
          </cell>
          <cell r="J58" t="str">
            <v>3070</v>
          </cell>
          <cell r="K58" t="str">
            <v>3071</v>
          </cell>
          <cell r="L58" t="str">
            <v>16DOH0034SC</v>
          </cell>
          <cell r="M58" t="str">
            <v>John D.</v>
          </cell>
          <cell r="N58" t="str">
            <v>Ward</v>
          </cell>
          <cell r="O58" t="str">
            <v>Town Manager</v>
          </cell>
          <cell r="P58" t="str">
            <v>Town of Granby</v>
          </cell>
          <cell r="Q58" t="str">
            <v>15 N. Granby Road</v>
          </cell>
          <cell r="R58" t="str">
            <v>Granby</v>
          </cell>
          <cell r="S58" t="str">
            <v>CT</v>
          </cell>
          <cell r="T58" t="str">
            <v>06035</v>
          </cell>
          <cell r="U58">
            <v>800000</v>
          </cell>
          <cell r="Y58" t="str">
            <v>Salmon Brooke Fire Safety, Security, ADA &amp; Energy Improvements</v>
          </cell>
          <cell r="Z58" t="str">
            <v>Public Housing Modernization</v>
          </cell>
          <cell r="AA58" t="str">
            <v>Colette Slover/Dominic Carew</v>
          </cell>
          <cell r="AB58" t="str">
            <v>(860) 270-8097</v>
          </cell>
          <cell r="AC58" t="str">
            <v>Eight Hundred Thousand</v>
          </cell>
          <cell r="AD58" t="str">
            <v>Salmon Brooke</v>
          </cell>
          <cell r="AE58" t="str">
            <v>06-6002005</v>
          </cell>
          <cell r="AF58" t="str">
            <v>Fran Armentano</v>
          </cell>
          <cell r="AG58" t="str">
            <v>(860) 844-5300</v>
          </cell>
          <cell r="AH58" t="str">
            <v>Akenyon@granby-ct.gov</v>
          </cell>
          <cell r="AI58" t="str">
            <v>larry@lwagnerassociates.com</v>
          </cell>
          <cell r="AJ58" t="str">
            <v>Hartford</v>
          </cell>
          <cell r="AK58" t="str">
            <v>L. Wagner &amp; Associates</v>
          </cell>
          <cell r="AL58" t="str">
            <v>Salmon Brook Associates Limited Partnerships of Granby will rehabilitate and renovate the 32 unit senior disabled housing complex.</v>
          </cell>
          <cell r="AM58" t="str">
            <v>Renovations include site work and sidewalk improvements, energy efficiency upgrades, improved accessibility and security system upgrades.</v>
          </cell>
          <cell r="AN58">
            <v>42471</v>
          </cell>
          <cell r="AO58">
            <v>0</v>
          </cell>
          <cell r="AP58">
            <v>42450</v>
          </cell>
          <cell r="AQ58">
            <v>1</v>
          </cell>
          <cell r="AS58">
            <v>0</v>
          </cell>
          <cell r="AW58">
            <v>42614</v>
          </cell>
          <cell r="AX58">
            <v>43373</v>
          </cell>
          <cell r="AY58">
            <v>0</v>
          </cell>
          <cell r="BE58">
            <v>42551</v>
          </cell>
        </row>
        <row r="59">
          <cell r="A59" t="str">
            <v>SC1608801</v>
          </cell>
          <cell r="B59">
            <v>60</v>
          </cell>
          <cell r="C59">
            <v>2016</v>
          </cell>
          <cell r="D59">
            <v>0</v>
          </cell>
          <cell r="E59" t="str">
            <v>Naugatuck</v>
          </cell>
          <cell r="F59" t="str">
            <v>Borough</v>
          </cell>
          <cell r="G59" t="str">
            <v>Larry Wagner</v>
          </cell>
          <cell r="H59" t="str">
            <v>088</v>
          </cell>
          <cell r="I59" t="str">
            <v>61.5</v>
          </cell>
          <cell r="M59" t="str">
            <v>N. Warren</v>
          </cell>
          <cell r="N59" t="str">
            <v>Hess</v>
          </cell>
          <cell r="O59" t="str">
            <v>Mayor</v>
          </cell>
          <cell r="P59" t="str">
            <v>Naugatuck Town Hall</v>
          </cell>
          <cell r="Q59" t="str">
            <v>229 Church Street</v>
          </cell>
          <cell r="R59" t="str">
            <v>Naugatuck</v>
          </cell>
          <cell r="S59" t="str">
            <v>CT</v>
          </cell>
          <cell r="T59" t="str">
            <v>06770</v>
          </cell>
          <cell r="U59">
            <v>700000</v>
          </cell>
          <cell r="Y59" t="str">
            <v>Robert E. Hutt Congregate Senior Housig Renovations &amp; Improvements</v>
          </cell>
          <cell r="Z59" t="str">
            <v>Public Housing Modernization</v>
          </cell>
          <cell r="AA59" t="str">
            <v>Jerome Mihm</v>
          </cell>
          <cell r="AB59" t="str">
            <v>(860) 270-8097</v>
          </cell>
          <cell r="AC59" t="str">
            <v>Seven Hundred Thousand</v>
          </cell>
          <cell r="AD59" t="str">
            <v>Robert E. Hutt Congergate Senior Housing</v>
          </cell>
          <cell r="AE59" t="str">
            <v>06-6002041</v>
          </cell>
          <cell r="AF59" t="str">
            <v>Ed Carter</v>
          </cell>
          <cell r="AG59" t="str">
            <v>(203) 720-7208</v>
          </cell>
          <cell r="AH59" t="str">
            <v>ecarter@naugatuck-ct.gov</v>
          </cell>
          <cell r="AI59" t="str">
            <v>larry@lwagnerassociates.com</v>
          </cell>
          <cell r="AJ59" t="str">
            <v>New Haven</v>
          </cell>
          <cell r="AK59" t="str">
            <v>L. Wagner &amp; Associates</v>
          </cell>
          <cell r="AL59" t="str">
            <v>The Borough will use the funding to renovate Robert E. Hutt Congregate Housing, a 36-unit congregate housing project.  Renovations will focus primarily on roof replacement, repaving the</v>
          </cell>
          <cell r="AM59" t="str">
            <v>parking lot and driveway, replacing the exterior building entry doors and dining room windows, and retrofitting tenant entry doors.</v>
          </cell>
          <cell r="AN59">
            <v>42471</v>
          </cell>
          <cell r="AO59">
            <v>0</v>
          </cell>
          <cell r="AP59">
            <v>42457</v>
          </cell>
          <cell r="AQ59">
            <v>1</v>
          </cell>
          <cell r="AS59">
            <v>0</v>
          </cell>
          <cell r="AY59">
            <v>0</v>
          </cell>
        </row>
        <row r="60">
          <cell r="A60" t="str">
            <v>SC1611901</v>
          </cell>
          <cell r="B60">
            <v>61</v>
          </cell>
          <cell r="C60">
            <v>2016</v>
          </cell>
          <cell r="D60">
            <v>1</v>
          </cell>
          <cell r="E60" t="str">
            <v>Rocky Hill</v>
          </cell>
          <cell r="F60" t="str">
            <v>Town</v>
          </cell>
          <cell r="G60" t="str">
            <v>Larry Wagner</v>
          </cell>
          <cell r="H60" t="str">
            <v>119</v>
          </cell>
          <cell r="I60" t="str">
            <v>71.1</v>
          </cell>
          <cell r="J60" t="str">
            <v>3064</v>
          </cell>
          <cell r="K60" t="str">
            <v>3065</v>
          </cell>
          <cell r="L60" t="str">
            <v>16DOH0027SC</v>
          </cell>
          <cell r="M60" t="str">
            <v>John</v>
          </cell>
          <cell r="N60" t="str">
            <v>Mehr</v>
          </cell>
          <cell r="O60" t="str">
            <v>Town Manager</v>
          </cell>
          <cell r="P60" t="str">
            <v>Rocky Hill Town Hall</v>
          </cell>
          <cell r="Q60" t="str">
            <v>761 Old Main Street</v>
          </cell>
          <cell r="R60" t="str">
            <v>Rocky Hill</v>
          </cell>
          <cell r="S60" t="str">
            <v>CT</v>
          </cell>
          <cell r="T60" t="str">
            <v>06067</v>
          </cell>
          <cell r="U60">
            <v>800000</v>
          </cell>
          <cell r="Y60" t="str">
            <v>Harold J. Murphy Senior Housing Improvements</v>
          </cell>
          <cell r="Z60" t="str">
            <v>Public Housing Modernization</v>
          </cell>
          <cell r="AA60" t="str">
            <v>Dominic Carew</v>
          </cell>
          <cell r="AB60" t="str">
            <v>(860) 270-8164</v>
          </cell>
          <cell r="AC60" t="str">
            <v>Eight Hundred Thousand</v>
          </cell>
          <cell r="AD60" t="str">
            <v>Harold J. Murphy Senior Housing</v>
          </cell>
          <cell r="AE60" t="str">
            <v>06-6002076</v>
          </cell>
          <cell r="AF60" t="str">
            <v>Raymond Carpentino</v>
          </cell>
          <cell r="AG60" t="str">
            <v>(860) 258-7717</v>
          </cell>
          <cell r="AH60" t="str">
            <v>rcarpentino@rockyhillct.gov</v>
          </cell>
          <cell r="AI60" t="str">
            <v>Larry@Lwagnerassociates.com</v>
          </cell>
          <cell r="AJ60" t="str">
            <v>Hartford</v>
          </cell>
          <cell r="AK60" t="str">
            <v>L. Wagner &amp; Associates</v>
          </cell>
          <cell r="AL60" t="str">
            <v>This project includes a roof and gutter replacement, masonry repairs around the building, the replacement of entrance doors with ADA hardware, replacement of storm/screen doors, kitchen</v>
          </cell>
          <cell r="AM60" t="str">
            <v>and bathroom upgrades, installation of new code compliant fire alarm system, community room renovations and the conversion of 3 units into fully ADA accessible units.</v>
          </cell>
          <cell r="AN60">
            <v>42471</v>
          </cell>
          <cell r="AO60">
            <v>0</v>
          </cell>
          <cell r="AP60">
            <v>42457</v>
          </cell>
          <cell r="AQ60">
            <v>1</v>
          </cell>
          <cell r="AS60">
            <v>0</v>
          </cell>
          <cell r="AW60">
            <v>42614</v>
          </cell>
          <cell r="AX60">
            <v>43373</v>
          </cell>
          <cell r="AY60">
            <v>0</v>
          </cell>
          <cell r="BE60">
            <v>42551</v>
          </cell>
        </row>
        <row r="61">
          <cell r="A61" t="str">
            <v>SC1613301</v>
          </cell>
          <cell r="B61">
            <v>62</v>
          </cell>
          <cell r="C61">
            <v>2016</v>
          </cell>
          <cell r="D61">
            <v>1</v>
          </cell>
          <cell r="E61" t="str">
            <v>Sprague</v>
          </cell>
          <cell r="F61" t="str">
            <v>Town</v>
          </cell>
          <cell r="G61" t="str">
            <v>Larry Wagner</v>
          </cell>
          <cell r="H61" t="str">
            <v>133</v>
          </cell>
          <cell r="I61" t="str">
            <v>71.0</v>
          </cell>
          <cell r="J61" t="str">
            <v>3076</v>
          </cell>
          <cell r="K61" t="str">
            <v>3075</v>
          </cell>
          <cell r="L61" t="str">
            <v>16DOH0036SC</v>
          </cell>
          <cell r="M61" t="str">
            <v>Catherine A.</v>
          </cell>
          <cell r="N61" t="str">
            <v>Osten</v>
          </cell>
          <cell r="O61" t="str">
            <v>First Selectman</v>
          </cell>
          <cell r="P61" t="str">
            <v>Town of Sprague</v>
          </cell>
          <cell r="Q61" t="str">
            <v>1 Main Street, POB 677</v>
          </cell>
          <cell r="R61" t="str">
            <v>Sprague</v>
          </cell>
          <cell r="S61" t="str">
            <v>CT</v>
          </cell>
          <cell r="T61" t="str">
            <v>06330</v>
          </cell>
          <cell r="U61">
            <v>500000</v>
          </cell>
          <cell r="Y61" t="str">
            <v>River St. Reconstruction-1st and 2nd Ave</v>
          </cell>
          <cell r="Z61" t="str">
            <v>Street Imprrovement</v>
          </cell>
          <cell r="AA61" t="str">
            <v>Colette Slover/Dominic Carew</v>
          </cell>
          <cell r="AB61" t="str">
            <v>(860) 270-8255</v>
          </cell>
          <cell r="AC61" t="str">
            <v>Five Hundred Thousand</v>
          </cell>
          <cell r="AD61" t="str">
            <v>Baltic Village Improvement</v>
          </cell>
          <cell r="AE61" t="str">
            <v>06-6002096</v>
          </cell>
          <cell r="AF61" t="str">
            <v>Catherine A. Osten</v>
          </cell>
          <cell r="AG61" t="str">
            <v>(860) 822-3000</v>
          </cell>
          <cell r="AH61" t="str">
            <v>grantsdept@ctsprague.org</v>
          </cell>
          <cell r="AI61" t="str">
            <v>larry@lwagnerassociates.com</v>
          </cell>
          <cell r="AJ61" t="str">
            <v>New London</v>
          </cell>
          <cell r="AK61" t="str">
            <v>L. Wagner &amp; Associates</v>
          </cell>
          <cell r="AL61" t="str">
            <v>Sprague will reconstruct deteriorated street and sidewalks in the River Street area within the Town’s Baltic neighborhood. The streets will be reconstructed with a permeable interlocking concrete pavement road surface to help promote stormwater</v>
          </cell>
          <cell r="AM61" t="str">
            <v>infiltration and reduce surface runoff. New concrete sidewalks and curbing will be installed to provide a pedestrian connection between residences and nearby stores and public facilities.</v>
          </cell>
          <cell r="AN61">
            <v>42471</v>
          </cell>
          <cell r="AO61">
            <v>0</v>
          </cell>
          <cell r="AP61">
            <v>42457</v>
          </cell>
          <cell r="AQ61">
            <v>1</v>
          </cell>
          <cell r="AS61">
            <v>0</v>
          </cell>
          <cell r="AW61">
            <v>42614</v>
          </cell>
          <cell r="AX61">
            <v>43373</v>
          </cell>
          <cell r="AY61">
            <v>0</v>
          </cell>
          <cell r="BE61">
            <v>42551</v>
          </cell>
        </row>
        <row r="62">
          <cell r="A62" t="str">
            <v>SC1614401</v>
          </cell>
          <cell r="B62">
            <v>63</v>
          </cell>
          <cell r="C62">
            <v>2016</v>
          </cell>
          <cell r="D62">
            <v>1</v>
          </cell>
          <cell r="E62" t="str">
            <v>Trumbull</v>
          </cell>
          <cell r="F62" t="str">
            <v>Town</v>
          </cell>
          <cell r="G62" t="str">
            <v>Larry Wagner</v>
          </cell>
          <cell r="H62" t="str">
            <v>144</v>
          </cell>
          <cell r="I62" t="str">
            <v>77.7</v>
          </cell>
          <cell r="J62" t="str">
            <v>3072</v>
          </cell>
          <cell r="K62" t="str">
            <v>3090</v>
          </cell>
          <cell r="L62" t="str">
            <v>16DOH0033SC</v>
          </cell>
          <cell r="M62" t="str">
            <v>Timothy M.</v>
          </cell>
          <cell r="N62" t="str">
            <v>Herbst</v>
          </cell>
          <cell r="O62" t="str">
            <v>First Selectman</v>
          </cell>
          <cell r="P62" t="str">
            <v>Town of Trumbull</v>
          </cell>
          <cell r="Q62" t="str">
            <v>5866 Main Street</v>
          </cell>
          <cell r="R62" t="str">
            <v>Trumbull</v>
          </cell>
          <cell r="S62" t="str">
            <v>CT</v>
          </cell>
          <cell r="T62" t="str">
            <v>06111</v>
          </cell>
          <cell r="U62">
            <v>800000</v>
          </cell>
          <cell r="Y62" t="str">
            <v>Stern Village Senior Housing Energy Improvements</v>
          </cell>
          <cell r="Z62" t="str">
            <v>Public Housing Modernization</v>
          </cell>
          <cell r="AA62" t="str">
            <v>Colette Slover</v>
          </cell>
          <cell r="AB62" t="str">
            <v>(860) 270-8255</v>
          </cell>
          <cell r="AC62" t="str">
            <v>Eight Hundred Thousand</v>
          </cell>
          <cell r="AD62" t="str">
            <v>Stern Village Senior Housing</v>
          </cell>
          <cell r="AE62" t="str">
            <v>06-6002110</v>
          </cell>
          <cell r="AF62" t="str">
            <v>Rob Librandi</v>
          </cell>
          <cell r="AG62" t="str">
            <v>(203) 452-5005</v>
          </cell>
          <cell r="AH62" t="str">
            <v>firstselectman@trumbull-ct.gov</v>
          </cell>
          <cell r="AJ62" t="str">
            <v>Fairfield</v>
          </cell>
          <cell r="AK62" t="str">
            <v>L. Wagner &amp; Associates</v>
          </cell>
          <cell r="AL62" t="str">
            <v>The Trumbull Housing Authority will install ductless split heat pumps in each of the 186 units at Stern Village Senior Housing Complex. The pumps will make life more comfortable for residents by providing both</v>
          </cell>
          <cell r="AM62" t="str">
            <v>heating and air conditioning and will significantly reduce monthly electricity costs for the low to moderate income residents.</v>
          </cell>
          <cell r="AN62">
            <v>42471</v>
          </cell>
          <cell r="AO62">
            <v>0</v>
          </cell>
          <cell r="AP62">
            <v>42451</v>
          </cell>
          <cell r="AQ62">
            <v>1</v>
          </cell>
          <cell r="AS62">
            <v>0</v>
          </cell>
          <cell r="AW62">
            <v>42614</v>
          </cell>
          <cell r="AX62">
            <v>43373</v>
          </cell>
          <cell r="AY62">
            <v>0</v>
          </cell>
          <cell r="BE62">
            <v>42551</v>
          </cell>
        </row>
        <row r="63">
          <cell r="A63" t="str">
            <v>SC1614801</v>
          </cell>
          <cell r="B63">
            <v>64</v>
          </cell>
          <cell r="C63">
            <v>2016</v>
          </cell>
          <cell r="D63">
            <v>1</v>
          </cell>
          <cell r="E63" t="str">
            <v>Wallingford</v>
          </cell>
          <cell r="F63" t="str">
            <v>Town</v>
          </cell>
          <cell r="G63" t="str">
            <v>Larry Wagner</v>
          </cell>
          <cell r="H63" t="str">
            <v>148</v>
          </cell>
          <cell r="I63" t="str">
            <v>75.9</v>
          </cell>
          <cell r="J63" t="str">
            <v>3062</v>
          </cell>
          <cell r="K63" t="str">
            <v>3063</v>
          </cell>
          <cell r="L63" t="str">
            <v>16DOH0035SC</v>
          </cell>
          <cell r="M63" t="str">
            <v>William W.</v>
          </cell>
          <cell r="N63" t="str">
            <v>Dickinson, Jr.</v>
          </cell>
          <cell r="O63" t="str">
            <v>Mayor</v>
          </cell>
          <cell r="P63" t="str">
            <v>Wallingford Town Hall</v>
          </cell>
          <cell r="Q63" t="str">
            <v>45 South Main Street</v>
          </cell>
          <cell r="R63" t="str">
            <v>Wallingford</v>
          </cell>
          <cell r="S63" t="str">
            <v>CT</v>
          </cell>
          <cell r="T63" t="str">
            <v>06492</v>
          </cell>
          <cell r="U63">
            <v>800000</v>
          </cell>
          <cell r="Y63" t="str">
            <v>McGuire Court Fire safety, Roof Replacements and Site Improvements</v>
          </cell>
          <cell r="Z63" t="str">
            <v>Public Housing Modernization</v>
          </cell>
          <cell r="AA63" t="str">
            <v>Jerome Mihm</v>
          </cell>
          <cell r="AB63" t="str">
            <v>(860) 270-8097</v>
          </cell>
          <cell r="AC63" t="str">
            <v>Eight Hundred Thousand</v>
          </cell>
          <cell r="AD63" t="str">
            <v>McGuire Court</v>
          </cell>
          <cell r="AE63" t="str">
            <v>06-6002114</v>
          </cell>
          <cell r="AF63" t="str">
            <v>Donald Roe</v>
          </cell>
          <cell r="AG63" t="str">
            <v>(203) 294-2060</v>
          </cell>
          <cell r="AH63" t="str">
            <v>grants@wallingfordct.gov</v>
          </cell>
          <cell r="AI63" t="str">
            <v>larry@lwagnerassociates.com</v>
          </cell>
          <cell r="AJ63" t="str">
            <v>New Haven</v>
          </cell>
          <cell r="AK63" t="str">
            <v>L. Wagner &amp; Associates</v>
          </cell>
          <cell r="AL63" t="str">
            <v>The town of Wallingford and the Wallingford Housing Authority intend to complete fire safety upgrades, roof replacements and on site improvements.  Fire safety improvements include the</v>
          </cell>
          <cell r="AM63" t="str">
            <v>installation of commercial fire alarm panel and smoke detectors in all units of the 12 buildings.  A generator will also be installed specifically for the community room.   Sidewalks throughout will also be replaced.</v>
          </cell>
          <cell r="AN63">
            <v>42471</v>
          </cell>
          <cell r="AO63">
            <v>0</v>
          </cell>
          <cell r="AP63">
            <v>42451</v>
          </cell>
          <cell r="AQ63">
            <v>1</v>
          </cell>
          <cell r="AS63">
            <v>0</v>
          </cell>
          <cell r="AW63">
            <v>42614</v>
          </cell>
          <cell r="AX63">
            <v>43373</v>
          </cell>
          <cell r="AY63">
            <v>0</v>
          </cell>
          <cell r="BE63">
            <v>42551</v>
          </cell>
        </row>
        <row r="64">
          <cell r="A64" t="str">
            <v>SC1604901</v>
          </cell>
          <cell r="B64">
            <v>65</v>
          </cell>
          <cell r="C64">
            <v>2016</v>
          </cell>
          <cell r="D64">
            <v>0</v>
          </cell>
          <cell r="E64" t="str">
            <v>Enfield</v>
          </cell>
          <cell r="F64" t="str">
            <v>Town</v>
          </cell>
          <cell r="H64" t="str">
            <v>049</v>
          </cell>
          <cell r="I64" t="str">
            <v>42.3</v>
          </cell>
          <cell r="M64" t="str">
            <v>Lee C.</v>
          </cell>
          <cell r="N64" t="str">
            <v>Erdmann</v>
          </cell>
          <cell r="O64" t="str">
            <v>Acting Town Manager</v>
          </cell>
          <cell r="P64" t="str">
            <v>Enfield Town Hall</v>
          </cell>
          <cell r="Q64" t="str">
            <v>820 Enfield Street</v>
          </cell>
          <cell r="R64" t="str">
            <v>Enfield</v>
          </cell>
          <cell r="S64" t="str">
            <v>CT</v>
          </cell>
          <cell r="T64" t="str">
            <v>06082</v>
          </cell>
          <cell r="U64">
            <v>500000</v>
          </cell>
          <cell r="Y64" t="str">
            <v>Green Valley &amp; Laurel Park</v>
          </cell>
          <cell r="Z64" t="str">
            <v>Public Housing Modernization</v>
          </cell>
          <cell r="AA64" t="str">
            <v>Jerome Mihm</v>
          </cell>
          <cell r="AB64" t="str">
            <v>(860) 270-8097</v>
          </cell>
          <cell r="AC64" t="str">
            <v>Five Hundred Thousand</v>
          </cell>
          <cell r="AD64" t="str">
            <v>Green Valley &amp; Laurel Park</v>
          </cell>
          <cell r="AE64" t="str">
            <v>06-6001997</v>
          </cell>
          <cell r="AF64" t="str">
            <v>James Hallisey</v>
          </cell>
          <cell r="AG64" t="str">
            <v>(860) 253-6389</v>
          </cell>
          <cell r="AH64" t="str">
            <v>dhunt@enfield.org</v>
          </cell>
          <cell r="AI64" t="str">
            <v>jhallisey@enfield.org</v>
          </cell>
          <cell r="AJ64" t="str">
            <v>Hartford</v>
          </cell>
          <cell r="AK64" t="str">
            <v>Jim Hallisey &amp; Dawn Hunt</v>
          </cell>
          <cell r="AL64" t="str">
            <v>The Town will use the funding to renovate Green Valley and Laurel Park.  Both developments are rental housing projects, consisting of 87 duplexes (174 units).  Renovations will focus</v>
          </cell>
          <cell r="AM64" t="str">
            <v>primarily on replacement of vinyl siding, windows, storm doors, and related trim work on 18 buildings (36 units).</v>
          </cell>
          <cell r="AN64">
            <v>42471</v>
          </cell>
          <cell r="AO64">
            <v>0</v>
          </cell>
          <cell r="AP64">
            <v>42465</v>
          </cell>
          <cell r="AQ64">
            <v>1</v>
          </cell>
          <cell r="AS64">
            <v>0</v>
          </cell>
          <cell r="AY64">
            <v>0</v>
          </cell>
        </row>
        <row r="65">
          <cell r="A65" t="str">
            <v>SC1600201</v>
          </cell>
          <cell r="B65">
            <v>66</v>
          </cell>
          <cell r="C65">
            <v>2016</v>
          </cell>
          <cell r="D65">
            <v>1</v>
          </cell>
          <cell r="E65" t="str">
            <v>Ansonia</v>
          </cell>
          <cell r="F65" t="str">
            <v>Town</v>
          </cell>
          <cell r="G65" t="str">
            <v>Lisa Low</v>
          </cell>
          <cell r="H65" t="str">
            <v>002</v>
          </cell>
          <cell r="I65" t="str">
            <v>75.3</v>
          </cell>
          <cell r="J65" t="str">
            <v>3097</v>
          </cell>
          <cell r="K65" t="str">
            <v>3098</v>
          </cell>
          <cell r="M65" t="str">
            <v>David S.</v>
          </cell>
          <cell r="N65" t="str">
            <v>Cassetti</v>
          </cell>
          <cell r="O65" t="str">
            <v>Mayor</v>
          </cell>
          <cell r="P65" t="str">
            <v>Ansonia City Hall</v>
          </cell>
          <cell r="Q65" t="str">
            <v>253 Main Street</v>
          </cell>
          <cell r="R65" t="str">
            <v>Ansonia</v>
          </cell>
          <cell r="S65" t="str">
            <v>CT</v>
          </cell>
          <cell r="T65" t="str">
            <v>06401</v>
          </cell>
          <cell r="U65">
            <v>400000</v>
          </cell>
          <cell r="Y65" t="str">
            <v>Housing Rehabilitation Program</v>
          </cell>
          <cell r="Z65" t="str">
            <v>Housing Rehabilitation Program</v>
          </cell>
          <cell r="AA65" t="str">
            <v>Jerome Mihm</v>
          </cell>
          <cell r="AB65" t="str">
            <v>(860) 270-8097</v>
          </cell>
          <cell r="AC65" t="str">
            <v>Four Hundred Thousand</v>
          </cell>
          <cell r="AD65" t="str">
            <v>Town Wide</v>
          </cell>
          <cell r="AE65" t="str">
            <v>06-6001861</v>
          </cell>
          <cell r="AF65" t="str">
            <v>David Cassetti</v>
          </cell>
          <cell r="AG65" t="str">
            <v>(203) 736-5900</v>
          </cell>
          <cell r="AH65" t="str">
            <v>dcassetti@ansoniact.org</v>
          </cell>
          <cell r="AI65" t="str">
            <v>lisalowassociates@comcast.net</v>
          </cell>
          <cell r="AJ65" t="str">
            <v>New Haven</v>
          </cell>
          <cell r="AK65" t="str">
            <v>Lisa Low &amp; Associates</v>
          </cell>
          <cell r="AL65" t="str">
            <v>The city will use the funding to continue its Housing Rehabilitation Loan Program to help low- and moderate-income homeowners rehabilitate their homes.  A total of ten (10) housing units are anticipated to be rehabilitated.  Upgrades will include</v>
          </cell>
          <cell r="AM65" t="str">
            <v>roof replacement, heating system upgrades, window replacement, lead paint and asbestos removal, electrical and code upgrades.</v>
          </cell>
          <cell r="AN65">
            <v>42471</v>
          </cell>
          <cell r="AO65">
            <v>0</v>
          </cell>
          <cell r="AP65">
            <v>42444</v>
          </cell>
          <cell r="AQ65">
            <v>1</v>
          </cell>
          <cell r="AS65">
            <v>0</v>
          </cell>
          <cell r="AW65">
            <v>42614</v>
          </cell>
          <cell r="AX65">
            <v>43373</v>
          </cell>
          <cell r="AY65">
            <v>0</v>
          </cell>
          <cell r="BE65">
            <v>42551</v>
          </cell>
        </row>
        <row r="66">
          <cell r="A66" t="str">
            <v>SC1602501</v>
          </cell>
          <cell r="B66">
            <v>67</v>
          </cell>
          <cell r="C66">
            <v>2016</v>
          </cell>
          <cell r="D66">
            <v>1</v>
          </cell>
          <cell r="E66" t="str">
            <v>Cheshire</v>
          </cell>
          <cell r="F66" t="str">
            <v>Town</v>
          </cell>
          <cell r="G66" t="str">
            <v>Lisa Low</v>
          </cell>
          <cell r="H66" t="str">
            <v>025</v>
          </cell>
          <cell r="I66" t="str">
            <v>76.0</v>
          </cell>
          <cell r="J66" t="str">
            <v>3095</v>
          </cell>
          <cell r="K66" t="str">
            <v>3096</v>
          </cell>
          <cell r="M66" t="str">
            <v>Sean M.</v>
          </cell>
          <cell r="N66" t="str">
            <v>Kimball</v>
          </cell>
          <cell r="O66" t="str">
            <v>Town Manager</v>
          </cell>
          <cell r="P66" t="str">
            <v>Cheshire Town Hall</v>
          </cell>
          <cell r="Q66" t="str">
            <v>84 South Main Street</v>
          </cell>
          <cell r="R66" t="str">
            <v>Cheshire</v>
          </cell>
          <cell r="S66" t="str">
            <v>CT</v>
          </cell>
          <cell r="T66" t="str">
            <v>06410</v>
          </cell>
          <cell r="U66">
            <v>400000</v>
          </cell>
          <cell r="V66">
            <v>319000</v>
          </cell>
          <cell r="W66">
            <v>48000</v>
          </cell>
          <cell r="X66">
            <v>33000</v>
          </cell>
          <cell r="Y66" t="str">
            <v>Housing Rehabilitation Program</v>
          </cell>
          <cell r="Z66" t="str">
            <v>Housing Rehabilitation Program</v>
          </cell>
          <cell r="AA66" t="str">
            <v>Jerome Mihm</v>
          </cell>
          <cell r="AB66" t="str">
            <v>(860) 270-8097</v>
          </cell>
          <cell r="AC66" t="str">
            <v>Four Hundred Thousand</v>
          </cell>
          <cell r="AD66" t="str">
            <v>Town Wide</v>
          </cell>
          <cell r="AE66" t="str">
            <v>06-6001971</v>
          </cell>
          <cell r="AF66" t="str">
            <v>Sean M. Kimball</v>
          </cell>
          <cell r="AG66" t="str">
            <v>(203) 271-6660</v>
          </cell>
          <cell r="AH66" t="str">
            <v>skimball@cheshirect.org</v>
          </cell>
          <cell r="AI66" t="str">
            <v>lisalowassociates@comcast.net</v>
          </cell>
          <cell r="AJ66" t="str">
            <v>New Haven</v>
          </cell>
          <cell r="AK66" t="str">
            <v>Lisa Low &amp; Associates</v>
          </cell>
          <cell r="AL66" t="str">
            <v>The town plans to rehabilitate 10 low- and moderate-income households. Upgrades to include roof replacements, furnace and heating systems replacements, plumbing and electrical upgrades,</v>
          </cell>
          <cell r="AM66" t="str">
            <v>window and door replacements, septic system repairs and energy efficiency upgrades.</v>
          </cell>
          <cell r="AN66">
            <v>42471</v>
          </cell>
          <cell r="AO66">
            <v>0</v>
          </cell>
          <cell r="AP66">
            <v>42433</v>
          </cell>
          <cell r="AQ66">
            <v>1</v>
          </cell>
          <cell r="AS66">
            <v>0</v>
          </cell>
          <cell r="AW66">
            <v>42614</v>
          </cell>
          <cell r="AX66">
            <v>43373</v>
          </cell>
          <cell r="AY66">
            <v>0</v>
          </cell>
          <cell r="BE66">
            <v>42551</v>
          </cell>
        </row>
        <row r="67">
          <cell r="A67" t="str">
            <v>SC1612401</v>
          </cell>
          <cell r="B67">
            <v>68</v>
          </cell>
          <cell r="C67">
            <v>2016</v>
          </cell>
          <cell r="D67">
            <v>1</v>
          </cell>
          <cell r="E67" t="str">
            <v>Seymour</v>
          </cell>
          <cell r="F67" t="str">
            <v>Town</v>
          </cell>
          <cell r="G67" t="str">
            <v>Lisa Low</v>
          </cell>
          <cell r="H67" t="str">
            <v>124</v>
          </cell>
          <cell r="I67" t="str">
            <v>72.3</v>
          </cell>
          <cell r="J67" t="str">
            <v>3099</v>
          </cell>
          <cell r="K67" t="str">
            <v>3100</v>
          </cell>
          <cell r="M67" t="str">
            <v>W. Kurt</v>
          </cell>
          <cell r="N67" t="str">
            <v>Miller</v>
          </cell>
          <cell r="O67" t="str">
            <v>First Selectman</v>
          </cell>
          <cell r="P67" t="str">
            <v>Seymour Town Hall</v>
          </cell>
          <cell r="Q67" t="str">
            <v>1 First Street</v>
          </cell>
          <cell r="R67" t="str">
            <v>Seymour</v>
          </cell>
          <cell r="S67" t="str">
            <v>CT</v>
          </cell>
          <cell r="T67" t="str">
            <v>06483</v>
          </cell>
          <cell r="U67">
            <v>400000</v>
          </cell>
          <cell r="V67">
            <v>319000</v>
          </cell>
          <cell r="W67">
            <v>48000</v>
          </cell>
          <cell r="X67">
            <v>33000</v>
          </cell>
          <cell r="Y67" t="str">
            <v>Housing Rehabilitation Program</v>
          </cell>
          <cell r="Z67" t="str">
            <v>Housing Rehabilitation Program</v>
          </cell>
          <cell r="AA67" t="str">
            <v>Jerome Mihm</v>
          </cell>
          <cell r="AB67" t="str">
            <v>(860) 270-8097</v>
          </cell>
          <cell r="AC67" t="str">
            <v>Four Hundred Thousand</v>
          </cell>
          <cell r="AD67" t="str">
            <v>Town Wide</v>
          </cell>
          <cell r="AE67" t="str">
            <v>06-6002081</v>
          </cell>
          <cell r="AF67" t="str">
            <v>W. Kurt Miller</v>
          </cell>
          <cell r="AG67" t="str">
            <v>(203) 888-2511</v>
          </cell>
          <cell r="AH67" t="str">
            <v>kmiller@seymourct.org</v>
          </cell>
          <cell r="AI67" t="str">
            <v>lisalowassociates@comcast.net</v>
          </cell>
          <cell r="AJ67" t="str">
            <v>New Haven</v>
          </cell>
          <cell r="AK67" t="str">
            <v>Lisa Low &amp; Associates</v>
          </cell>
          <cell r="AL67" t="str">
            <v>The Town will use the funding to continue its Housing Rehabilitation Loan Program to help low- and moderate-income homeowners rehabilitate their homes.  A total of ten (10) housing units are</v>
          </cell>
          <cell r="AM67" t="str">
            <v>anticipated to be rehabilitated.  Upgrades would include roof replacement, heating systems, window replacement, lead paint and asbestos removal, electrical and code upgrades, etc.</v>
          </cell>
          <cell r="AN67">
            <v>42471</v>
          </cell>
          <cell r="AO67">
            <v>0</v>
          </cell>
          <cell r="AP67">
            <v>42464</v>
          </cell>
          <cell r="AQ67">
            <v>1</v>
          </cell>
          <cell r="AS67">
            <v>0</v>
          </cell>
          <cell r="AW67">
            <v>42614</v>
          </cell>
          <cell r="AX67">
            <v>43373</v>
          </cell>
          <cell r="AY67">
            <v>0</v>
          </cell>
          <cell r="BE67">
            <v>42551</v>
          </cell>
        </row>
        <row r="68">
          <cell r="A68" t="str">
            <v>SC1612601</v>
          </cell>
          <cell r="B68">
            <v>69</v>
          </cell>
          <cell r="C68">
            <v>2016</v>
          </cell>
          <cell r="D68">
            <v>1</v>
          </cell>
          <cell r="E68" t="str">
            <v>Shelton</v>
          </cell>
          <cell r="F68" t="str">
            <v>City</v>
          </cell>
          <cell r="G68" t="str">
            <v>Lisa Low</v>
          </cell>
          <cell r="H68" t="str">
            <v>126</v>
          </cell>
          <cell r="I68" t="str">
            <v>76.0</v>
          </cell>
          <cell r="J68" t="str">
            <v>3077</v>
          </cell>
          <cell r="K68" t="str">
            <v>3078</v>
          </cell>
          <cell r="L68" t="str">
            <v>16DOH0037SC</v>
          </cell>
          <cell r="M68" t="str">
            <v>Mark A.</v>
          </cell>
          <cell r="N68" t="str">
            <v>Lauretti</v>
          </cell>
          <cell r="O68" t="str">
            <v>Mayor</v>
          </cell>
          <cell r="P68" t="str">
            <v>Shelton City Hall</v>
          </cell>
          <cell r="Q68" t="str">
            <v>54 Hill Street</v>
          </cell>
          <cell r="R68" t="str">
            <v>Shelton</v>
          </cell>
          <cell r="S68" t="str">
            <v>CT</v>
          </cell>
          <cell r="T68" t="str">
            <v>06484</v>
          </cell>
          <cell r="U68">
            <v>800000</v>
          </cell>
          <cell r="Y68" t="str">
            <v>Helen Devauz Housing Complex-Public Housing Modernization</v>
          </cell>
          <cell r="Z68" t="str">
            <v>Public Housing Modernization</v>
          </cell>
          <cell r="AA68" t="str">
            <v>Dominic Carew</v>
          </cell>
          <cell r="AB68" t="str">
            <v>(860) 270-8164</v>
          </cell>
          <cell r="AC68" t="str">
            <v>Eight Hundred Thousand</v>
          </cell>
          <cell r="AD68" t="str">
            <v>Helen Devauz Housing Complex</v>
          </cell>
          <cell r="AE68" t="str">
            <v>06-6001896</v>
          </cell>
          <cell r="AF68" t="str">
            <v>Mark Lauretti</v>
          </cell>
          <cell r="AG68" t="str">
            <v>(203) 924-1555</v>
          </cell>
          <cell r="AH68" t="str">
            <v>shelton01@cityofshelton.org</v>
          </cell>
          <cell r="AI68" t="str">
            <v>lisalowassociates@comcast.net</v>
          </cell>
          <cell r="AJ68" t="str">
            <v>Fairfield</v>
          </cell>
          <cell r="AK68" t="str">
            <v>Lisa Low &amp; Associates</v>
          </cell>
          <cell r="AL68" t="str">
            <v>The town in conjunction with the Shelton Housing Authority intends to embark on exterior improvements at this complex.  Improvements include membrane roof replacement, asphalt</v>
          </cell>
          <cell r="AM68" t="str">
            <v>shingle replacement, siding assembly replacement, windows and doors replacement, and the installation of canopies at common entrances.</v>
          </cell>
          <cell r="AN68">
            <v>42471</v>
          </cell>
          <cell r="AO68">
            <v>0</v>
          </cell>
          <cell r="AP68">
            <v>42450</v>
          </cell>
          <cell r="AQ68">
            <v>1</v>
          </cell>
          <cell r="AS68">
            <v>0</v>
          </cell>
          <cell r="AW68">
            <v>42614</v>
          </cell>
          <cell r="AX68">
            <v>43373</v>
          </cell>
          <cell r="AY68">
            <v>0</v>
          </cell>
          <cell r="BE68">
            <v>42551</v>
          </cell>
        </row>
        <row r="69">
          <cell r="A69" t="str">
            <v>SC1613001</v>
          </cell>
          <cell r="B69">
            <v>70</v>
          </cell>
          <cell r="C69">
            <v>2016</v>
          </cell>
          <cell r="D69">
            <v>1</v>
          </cell>
          <cell r="E69" t="str">
            <v>Southbury</v>
          </cell>
          <cell r="F69" t="str">
            <v>Town</v>
          </cell>
          <cell r="G69" t="str">
            <v>Lisa Low</v>
          </cell>
          <cell r="H69" t="str">
            <v>130</v>
          </cell>
          <cell r="I69" t="str">
            <v>70.3</v>
          </cell>
          <cell r="J69" t="str">
            <v>3091</v>
          </cell>
          <cell r="K69" t="str">
            <v>3092</v>
          </cell>
          <cell r="L69" t="str">
            <v>16DOH0040SC</v>
          </cell>
          <cell r="M69" t="str">
            <v>Jeffrey</v>
          </cell>
          <cell r="N69" t="str">
            <v>Manville</v>
          </cell>
          <cell r="O69" t="str">
            <v>First Selectman</v>
          </cell>
          <cell r="P69" t="str">
            <v>Southbury Town Hall</v>
          </cell>
          <cell r="Q69" t="str">
            <v>501 Main Street South</v>
          </cell>
          <cell r="R69" t="str">
            <v>Southbury</v>
          </cell>
          <cell r="S69" t="str">
            <v>CT</v>
          </cell>
          <cell r="T69" t="str">
            <v>06488</v>
          </cell>
          <cell r="U69">
            <v>400000</v>
          </cell>
          <cell r="V69">
            <v>319000</v>
          </cell>
          <cell r="W69">
            <v>48000</v>
          </cell>
          <cell r="X69">
            <v>33000</v>
          </cell>
          <cell r="Y69" t="str">
            <v>Housing Rehabilitation Program</v>
          </cell>
          <cell r="Z69" t="str">
            <v>Housing Rehabilitation Program</v>
          </cell>
          <cell r="AA69" t="str">
            <v>Jerome Mihm</v>
          </cell>
          <cell r="AB69" t="str">
            <v>(860) 270-8097</v>
          </cell>
          <cell r="AC69" t="str">
            <v>Four Hundred Thousand</v>
          </cell>
          <cell r="AD69" t="str">
            <v>Town Wide</v>
          </cell>
          <cell r="AE69" t="str">
            <v>06-6002089</v>
          </cell>
          <cell r="AF69" t="str">
            <v>Jeffrey Manville</v>
          </cell>
          <cell r="AG69" t="str">
            <v>(203) 262-0647</v>
          </cell>
          <cell r="AH69" t="str">
            <v>selectman@southbury-ct.gov</v>
          </cell>
          <cell r="AI69" t="str">
            <v>lisalowassociates@comcast.net</v>
          </cell>
          <cell r="AJ69" t="str">
            <v>New Haven</v>
          </cell>
          <cell r="AK69" t="str">
            <v>Lisa Low &amp; Associates</v>
          </cell>
          <cell r="AL69" t="str">
            <v>The Town will use the funding to continue its Housing Rehabilitation Loan Program to help low- and moderate-income homeowners rehabilitate their homes.  A total of ten (10) housing units are anticipated to be rehabilitated.</v>
          </cell>
          <cell r="AM69" t="str">
            <v>Upgrades would include roof replacement, heating systems, window replacement, lead paint and asbestos removal, electrical and code upgrades, etc.</v>
          </cell>
          <cell r="AN69">
            <v>42471</v>
          </cell>
          <cell r="AO69">
            <v>0</v>
          </cell>
          <cell r="AP69">
            <v>42450</v>
          </cell>
          <cell r="AQ69">
            <v>1</v>
          </cell>
          <cell r="AS69">
            <v>0</v>
          </cell>
          <cell r="AW69">
            <v>42614</v>
          </cell>
          <cell r="AX69">
            <v>43373</v>
          </cell>
          <cell r="AY69">
            <v>0</v>
          </cell>
          <cell r="BE69">
            <v>42551</v>
          </cell>
        </row>
        <row r="70">
          <cell r="A70" t="str">
            <v>SC1614701</v>
          </cell>
          <cell r="B70">
            <v>71</v>
          </cell>
          <cell r="C70">
            <v>2016</v>
          </cell>
          <cell r="D70">
            <v>1</v>
          </cell>
          <cell r="E70" t="str">
            <v>Voluntown</v>
          </cell>
          <cell r="F70" t="str">
            <v>Town</v>
          </cell>
          <cell r="G70" t="str">
            <v>Lisa Low</v>
          </cell>
          <cell r="H70" t="str">
            <v>147</v>
          </cell>
          <cell r="I70" t="str">
            <v>75.1</v>
          </cell>
          <cell r="J70" t="str">
            <v>3086</v>
          </cell>
          <cell r="K70" t="str">
            <v>3087</v>
          </cell>
          <cell r="L70" t="str">
            <v>16DOH0026SC</v>
          </cell>
          <cell r="M70" t="str">
            <v>Tracey</v>
          </cell>
          <cell r="N70" t="str">
            <v>Hanson</v>
          </cell>
          <cell r="O70" t="str">
            <v>First Selectman</v>
          </cell>
          <cell r="P70" t="str">
            <v>Voluntown Town Hall</v>
          </cell>
          <cell r="Q70" t="str">
            <v>115 Main Street</v>
          </cell>
          <cell r="R70" t="str">
            <v>Voluntown</v>
          </cell>
          <cell r="S70" t="str">
            <v>CT</v>
          </cell>
          <cell r="T70" t="str">
            <v>06384</v>
          </cell>
          <cell r="U70">
            <v>700000</v>
          </cell>
          <cell r="Y70" t="str">
            <v>Greenwood Manor Public Housing Modernization</v>
          </cell>
          <cell r="Z70" t="str">
            <v>Public Housing Modernization</v>
          </cell>
          <cell r="AA70" t="str">
            <v>Dominic Carew</v>
          </cell>
          <cell r="AB70" t="str">
            <v>(860) 270-8164</v>
          </cell>
          <cell r="AC70" t="str">
            <v>Four Hundred Thousand</v>
          </cell>
          <cell r="AD70" t="str">
            <v>Town Wide</v>
          </cell>
          <cell r="AE70" t="str">
            <v>06-6002113</v>
          </cell>
          <cell r="AF70" t="str">
            <v>Tracey Hanson</v>
          </cell>
          <cell r="AG70" t="str">
            <v>(860) 376-4089</v>
          </cell>
          <cell r="AH70" t="str">
            <v>thanson@voluntown.gov</v>
          </cell>
          <cell r="AI70" t="str">
            <v>lisalowassociates@comcast.net</v>
          </cell>
          <cell r="AJ70" t="str">
            <v>New London</v>
          </cell>
          <cell r="AK70" t="str">
            <v>Lisa Low &amp; Associates</v>
          </cell>
          <cell r="AL70" t="str">
            <v>The town and the Voluntown Housing Authority will complete a number of life safety, handicap accessibility and infrastructure deficiencies throughout this 20 unit complex.  Life safety</v>
          </cell>
          <cell r="AM70" t="str">
            <v>concerns include the upgrade of the fire alarm system.  Two one bedroom units will be converted to handicap accessible ADA units while the other units will get upgrades in kitchens and bathrooms.  Also a community Hydropneumatic water tank will be installed.</v>
          </cell>
          <cell r="AN70">
            <v>42471</v>
          </cell>
          <cell r="AO70">
            <v>0</v>
          </cell>
          <cell r="AP70">
            <v>42457</v>
          </cell>
          <cell r="AQ70">
            <v>1</v>
          </cell>
          <cell r="AS70">
            <v>0</v>
          </cell>
          <cell r="AW70">
            <v>42614</v>
          </cell>
          <cell r="AX70">
            <v>43373</v>
          </cell>
          <cell r="AY70">
            <v>0</v>
          </cell>
          <cell r="BE70">
            <v>42551</v>
          </cell>
        </row>
        <row r="71">
          <cell r="A71" t="str">
            <v>SC1616801</v>
          </cell>
          <cell r="B71">
            <v>72</v>
          </cell>
          <cell r="C71">
            <v>2016</v>
          </cell>
          <cell r="D71">
            <v>1</v>
          </cell>
          <cell r="E71" t="str">
            <v>Woodbury</v>
          </cell>
          <cell r="F71" t="str">
            <v>Town</v>
          </cell>
          <cell r="G71" t="str">
            <v>Lisa Low</v>
          </cell>
          <cell r="H71" t="str">
            <v>168</v>
          </cell>
          <cell r="I71" t="str">
            <v>73.0</v>
          </cell>
          <cell r="J71" t="str">
            <v>3069</v>
          </cell>
          <cell r="K71" t="str">
            <v>3068</v>
          </cell>
          <cell r="M71" t="str">
            <v>William J.</v>
          </cell>
          <cell r="N71" t="str">
            <v>Butterly</v>
          </cell>
          <cell r="O71" t="str">
            <v>First Selectman</v>
          </cell>
          <cell r="P71" t="str">
            <v>Town of Woodbury</v>
          </cell>
          <cell r="Q71" t="str">
            <v>281 Main Street South</v>
          </cell>
          <cell r="R71" t="str">
            <v>Woodbury</v>
          </cell>
          <cell r="S71" t="str">
            <v>CT</v>
          </cell>
          <cell r="T71" t="str">
            <v>06798</v>
          </cell>
          <cell r="U71">
            <v>400000</v>
          </cell>
          <cell r="Y71" t="str">
            <v>Housing Rehabilitation Program</v>
          </cell>
          <cell r="Z71" t="str">
            <v>Housing Rehabilitation Program</v>
          </cell>
          <cell r="AA71" t="str">
            <v>Colette Slover</v>
          </cell>
          <cell r="AB71" t="str">
            <v>(860) 270-8255</v>
          </cell>
          <cell r="AC71" t="str">
            <v>Four Hundred Thousand</v>
          </cell>
          <cell r="AD71" t="str">
            <v>Town Wide</v>
          </cell>
          <cell r="AE71" t="str">
            <v>066002142</v>
          </cell>
          <cell r="AF71" t="str">
            <v>William Butterly</v>
          </cell>
          <cell r="AG71" t="str">
            <v>(203) 263-2141</v>
          </cell>
          <cell r="AH71" t="str">
            <v>billbutterly@woodburyct.org</v>
          </cell>
          <cell r="AI71" t="str">
            <v>lisalowassociates@comcast.net</v>
          </cell>
          <cell r="AJ71" t="str">
            <v>Litchfield</v>
          </cell>
          <cell r="AK71" t="str">
            <v>Lisa Low &amp; Associates</v>
          </cell>
          <cell r="AL71" t="str">
            <v>Woodbury will administer a Housing Rehabilitation program and plans to rehabilitate 10 units of low- and moderate-income housing. Upgrades would include heating systems repairs, window replacement,</v>
          </cell>
          <cell r="AM71" t="str">
            <v>lead paint removal, septic system repairs and energy efficiency upgrades for low and moderate income families.</v>
          </cell>
          <cell r="AN71">
            <v>42471</v>
          </cell>
          <cell r="AO71">
            <v>0</v>
          </cell>
          <cell r="AP71">
            <v>42449</v>
          </cell>
          <cell r="AQ71">
            <v>1</v>
          </cell>
          <cell r="AS71">
            <v>0</v>
          </cell>
          <cell r="AW71">
            <v>42614</v>
          </cell>
          <cell r="AX71">
            <v>43373</v>
          </cell>
          <cell r="AY71">
            <v>0</v>
          </cell>
          <cell r="BE71">
            <v>42551</v>
          </cell>
        </row>
        <row r="72">
          <cell r="A72" t="str">
            <v>SC1604801</v>
          </cell>
          <cell r="B72">
            <v>73</v>
          </cell>
          <cell r="C72">
            <v>2016</v>
          </cell>
          <cell r="D72">
            <v>1</v>
          </cell>
          <cell r="E72" t="str">
            <v>Ellington</v>
          </cell>
          <cell r="F72" t="str">
            <v>Town</v>
          </cell>
          <cell r="G72" t="str">
            <v>Peter Sanborn</v>
          </cell>
          <cell r="H72" t="str">
            <v>048</v>
          </cell>
          <cell r="I72" t="str">
            <v>68.6</v>
          </cell>
          <cell r="J72" t="str">
            <v>3093</v>
          </cell>
          <cell r="K72" t="str">
            <v>3094</v>
          </cell>
          <cell r="L72" t="str">
            <v>16DOH0032SC</v>
          </cell>
          <cell r="M72" t="str">
            <v>Lori</v>
          </cell>
          <cell r="N72" t="str">
            <v>Spielman</v>
          </cell>
          <cell r="O72" t="str">
            <v>First Selectman</v>
          </cell>
          <cell r="P72" t="str">
            <v>Ellington Town Hall</v>
          </cell>
          <cell r="Q72" t="str">
            <v>55 Main Street</v>
          </cell>
          <cell r="R72" t="str">
            <v>Ellington</v>
          </cell>
          <cell r="S72" t="str">
            <v>CT</v>
          </cell>
          <cell r="T72" t="str">
            <v>06029</v>
          </cell>
          <cell r="U72">
            <v>450000</v>
          </cell>
          <cell r="V72">
            <v>363000</v>
          </cell>
          <cell r="W72">
            <v>54000</v>
          </cell>
          <cell r="X72">
            <v>33000</v>
          </cell>
          <cell r="Y72" t="str">
            <v>Housing Rehabilitation Program</v>
          </cell>
          <cell r="Z72" t="str">
            <v>Housing Rehabilitation Program</v>
          </cell>
          <cell r="AA72" t="str">
            <v>Jerome Mihm</v>
          </cell>
          <cell r="AB72" t="str">
            <v>(860) 270-8097</v>
          </cell>
          <cell r="AC72" t="str">
            <v>Four Hundred Fifty Thousand</v>
          </cell>
          <cell r="AD72" t="str">
            <v>Town Wide</v>
          </cell>
          <cell r="AE72" t="str">
            <v>06-6001996</v>
          </cell>
          <cell r="AF72" t="str">
            <v>Lori Spielman</v>
          </cell>
          <cell r="AG72" t="str">
            <v>(860) 870-3100</v>
          </cell>
          <cell r="AH72" t="str">
            <v>lspielman@ellington-ct.gov</v>
          </cell>
          <cell r="AI72" t="str">
            <v>psanborn@cogincorp.com</v>
          </cell>
          <cell r="AJ72" t="str">
            <v>Tolland</v>
          </cell>
          <cell r="AK72" t="str">
            <v>Community Opportunities Group, Inc</v>
          </cell>
          <cell r="AL72" t="str">
            <v>The town will use this funding to continue its Regional Housing Rehabilitation Loan Program to help low- and moderate-income homeowners in the towns of Ellington, Somers, Suffield, and Windsor Locks to rehabilitate their homes.</v>
          </cell>
          <cell r="AM72" t="str">
            <v>A total of twelve (12) housing units are anticipated to be rehabilitated.  Upgrades would include roof replacement, heating systems, window replacement, lead paint and asbestos removal, as well as electrical and building code upgrades.</v>
          </cell>
          <cell r="AN72">
            <v>42471</v>
          </cell>
          <cell r="AO72">
            <v>0</v>
          </cell>
          <cell r="AP72">
            <v>42468</v>
          </cell>
          <cell r="AQ72">
            <v>1</v>
          </cell>
          <cell r="AS72">
            <v>0</v>
          </cell>
          <cell r="AW72">
            <v>42614</v>
          </cell>
          <cell r="AX72">
            <v>43373</v>
          </cell>
          <cell r="AY72">
            <v>0</v>
          </cell>
          <cell r="BE72">
            <v>42551</v>
          </cell>
        </row>
        <row r="73">
          <cell r="A73" t="str">
            <v>SC1606301</v>
          </cell>
          <cell r="B73">
            <v>74</v>
          </cell>
          <cell r="C73">
            <v>2016</v>
          </cell>
          <cell r="D73">
            <v>1</v>
          </cell>
          <cell r="E73" t="str">
            <v>Hampton</v>
          </cell>
          <cell r="F73" t="str">
            <v>Town</v>
          </cell>
          <cell r="G73" t="str">
            <v>Peter Sanborn</v>
          </cell>
          <cell r="H73" t="str">
            <v>063</v>
          </cell>
          <cell r="I73" t="str">
            <v>69.85</v>
          </cell>
          <cell r="J73" t="str">
            <v>3084</v>
          </cell>
          <cell r="K73" t="str">
            <v>3085</v>
          </cell>
          <cell r="L73" t="str">
            <v>16DOH0024SC</v>
          </cell>
          <cell r="M73" t="str">
            <v>Allan</v>
          </cell>
          <cell r="N73" t="str">
            <v>Cahill</v>
          </cell>
          <cell r="O73" t="str">
            <v>First Selectman</v>
          </cell>
          <cell r="P73" t="str">
            <v>Hampton Town Hall</v>
          </cell>
          <cell r="Q73" t="str">
            <v>164 Main Street Box 143</v>
          </cell>
          <cell r="R73" t="str">
            <v>Hampton</v>
          </cell>
          <cell r="S73" t="str">
            <v>CT</v>
          </cell>
          <cell r="T73" t="str">
            <v>06247</v>
          </cell>
          <cell r="U73">
            <v>450000</v>
          </cell>
          <cell r="V73">
            <v>363000</v>
          </cell>
          <cell r="W73">
            <v>54000</v>
          </cell>
          <cell r="X73">
            <v>33000</v>
          </cell>
          <cell r="Y73" t="str">
            <v>Hampton Regional Housing Rehabilitation Program</v>
          </cell>
          <cell r="Z73" t="str">
            <v>Housing Rehabilitation Program</v>
          </cell>
          <cell r="AA73" t="str">
            <v>Dominic Carew</v>
          </cell>
          <cell r="AB73" t="str">
            <v>(860) 270-8164</v>
          </cell>
          <cell r="AC73" t="str">
            <v>Four Hundred Fifty Thousand</v>
          </cell>
          <cell r="AD73" t="str">
            <v>Multi-Town Jurisdictional</v>
          </cell>
          <cell r="AE73" t="str">
            <v>06-0798335</v>
          </cell>
          <cell r="AF73" t="str">
            <v>Allan Cahill</v>
          </cell>
          <cell r="AG73" t="str">
            <v>(860) 455-9132</v>
          </cell>
          <cell r="AH73" t="str">
            <v>firstselectman@hamptonct.org</v>
          </cell>
          <cell r="AI73" t="str">
            <v>psanborn@cogincorp.com</v>
          </cell>
          <cell r="AJ73" t="str">
            <v>Windham</v>
          </cell>
          <cell r="AK73" t="str">
            <v>Community Opportunities Group, Inc</v>
          </cell>
          <cell r="AL73" t="str">
            <v>Hampton Regional Housing Rehabilitation Program is continuing its regional housing rehab program in Hampton, Brooklyn, Chaplin, Scotland, Pomfret, and Eastford,</v>
          </cell>
          <cell r="AM73" t="str">
            <v>with plans to rehabilitate 12 units of low- and moderate-income housing. Upgrades would include roof replacement, heating systems, window replacement, lead paint and asbestos removal, electrical and code</v>
          </cell>
          <cell r="AN73">
            <v>42471</v>
          </cell>
          <cell r="AO73">
            <v>0</v>
          </cell>
          <cell r="AP73">
            <v>42467</v>
          </cell>
          <cell r="AQ73">
            <v>1</v>
          </cell>
          <cell r="AS73">
            <v>0</v>
          </cell>
          <cell r="AW73">
            <v>42614</v>
          </cell>
          <cell r="AX73">
            <v>43373</v>
          </cell>
          <cell r="AY73">
            <v>1</v>
          </cell>
          <cell r="AZ73">
            <v>43646</v>
          </cell>
          <cell r="BE73">
            <v>42551</v>
          </cell>
        </row>
        <row r="74">
          <cell r="A74" t="str">
            <v>SC1613401</v>
          </cell>
          <cell r="B74">
            <v>75</v>
          </cell>
          <cell r="C74">
            <v>2016</v>
          </cell>
          <cell r="D74">
            <v>0</v>
          </cell>
          <cell r="E74" t="str">
            <v>Stafford</v>
          </cell>
          <cell r="F74" t="str">
            <v>Town</v>
          </cell>
          <cell r="G74" t="str">
            <v>Peter Sanborn</v>
          </cell>
          <cell r="H74" t="str">
            <v>134</v>
          </cell>
          <cell r="I74" t="str">
            <v>64.4</v>
          </cell>
          <cell r="M74" t="str">
            <v>Anthony</v>
          </cell>
          <cell r="N74" t="str">
            <v>Frassinelli</v>
          </cell>
          <cell r="O74" t="str">
            <v>First Selectman</v>
          </cell>
          <cell r="P74" t="str">
            <v>Stafford Town Hall</v>
          </cell>
          <cell r="Q74" t="str">
            <v>One Main Street</v>
          </cell>
          <cell r="R74" t="str">
            <v>Stafford</v>
          </cell>
          <cell r="S74" t="str">
            <v>CT</v>
          </cell>
          <cell r="T74" t="str">
            <v>06076</v>
          </cell>
          <cell r="U74">
            <v>400000</v>
          </cell>
          <cell r="Y74" t="str">
            <v>Housing Rehabilitation Program</v>
          </cell>
          <cell r="Z74" t="str">
            <v>Housing Rehabilitation Program</v>
          </cell>
          <cell r="AA74" t="str">
            <v>Jerome Mihm</v>
          </cell>
          <cell r="AB74" t="str">
            <v>(860) 270-8097</v>
          </cell>
          <cell r="AC74" t="str">
            <v>Four Hundred Thousand</v>
          </cell>
          <cell r="AD74" t="str">
            <v>Town Wide</v>
          </cell>
          <cell r="AE74" t="str">
            <v>06-6002097</v>
          </cell>
          <cell r="AF74" t="str">
            <v>Anthony Frassinelli</v>
          </cell>
          <cell r="AG74" t="str">
            <v>(860) 684-1777</v>
          </cell>
          <cell r="AH74" t="str">
            <v>staffordtownhall@staffordct.org</v>
          </cell>
          <cell r="AI74" t="str">
            <v>psanborn@cogincorp.com</v>
          </cell>
          <cell r="AJ74" t="str">
            <v>Tolland</v>
          </cell>
          <cell r="AK74" t="str">
            <v>Community Opportunities Group, Inc</v>
          </cell>
          <cell r="AL74" t="str">
            <v>The Town will use the funding to continue its Housing Rehabilitation Loan Program to help low- and moderate-income homeowners rehabilitate their homes.  A total of fourteen (14) housing</v>
          </cell>
          <cell r="AM74" t="str">
            <v>units are anticipated to be rehabilitated.  Upgrades would include roof replacement, heating systems, window replacement, lead paint and asbestos removal, electrical and code upgrades, etc.</v>
          </cell>
          <cell r="AN74">
            <v>42471</v>
          </cell>
          <cell r="AO74">
            <v>0</v>
          </cell>
          <cell r="AP74">
            <v>42467</v>
          </cell>
          <cell r="AQ74">
            <v>1</v>
          </cell>
          <cell r="AS74">
            <v>0</v>
          </cell>
          <cell r="AY74">
            <v>0</v>
          </cell>
        </row>
        <row r="75">
          <cell r="A75" t="str">
            <v>SC1616401</v>
          </cell>
          <cell r="B75">
            <v>76</v>
          </cell>
          <cell r="C75">
            <v>2016</v>
          </cell>
          <cell r="D75">
            <v>0</v>
          </cell>
          <cell r="E75" t="str">
            <v>Windsor</v>
          </cell>
          <cell r="F75" t="str">
            <v>Town</v>
          </cell>
          <cell r="H75" t="str">
            <v>164</v>
          </cell>
          <cell r="I75" t="str">
            <v>22.5</v>
          </cell>
          <cell r="M75" t="str">
            <v>Peter P.</v>
          </cell>
          <cell r="N75" t="str">
            <v>Souza</v>
          </cell>
          <cell r="O75" t="str">
            <v>Town Manager</v>
          </cell>
          <cell r="P75" t="str">
            <v>Windsor Town Hall</v>
          </cell>
          <cell r="Q75" t="str">
            <v>275 Broad Street</v>
          </cell>
          <cell r="R75" t="str">
            <v>Windsor</v>
          </cell>
          <cell r="S75" t="str">
            <v>CT</v>
          </cell>
          <cell r="T75" t="str">
            <v>06095</v>
          </cell>
          <cell r="U75">
            <v>300000</v>
          </cell>
          <cell r="Y75" t="str">
            <v>Housing Rehabilitation Program</v>
          </cell>
          <cell r="Z75" t="str">
            <v>Housing Rehabilitation Program</v>
          </cell>
          <cell r="AA75" t="str">
            <v>Jerome Mihm</v>
          </cell>
          <cell r="AB75" t="str">
            <v>(860) 270-8097</v>
          </cell>
          <cell r="AC75" t="str">
            <v>Three Hundred Thousand</v>
          </cell>
          <cell r="AD75" t="str">
            <v>Town Wide</v>
          </cell>
          <cell r="AE75" t="str">
            <v>06-600213</v>
          </cell>
          <cell r="AF75" t="str">
            <v>James Hallisey</v>
          </cell>
          <cell r="AG75" t="str">
            <v>(860) 285-1985</v>
          </cell>
          <cell r="AH75" t="str">
            <v>hallisey@townofwindsorct.com</v>
          </cell>
          <cell r="AJ75" t="str">
            <v>Hartford</v>
          </cell>
          <cell r="AK75" t="str">
            <v>Jim Hallisey</v>
          </cell>
          <cell r="AN75">
            <v>42471</v>
          </cell>
          <cell r="AO75">
            <v>0</v>
          </cell>
          <cell r="AP75">
            <v>42450</v>
          </cell>
          <cell r="AQ75">
            <v>1</v>
          </cell>
          <cell r="AS75">
            <v>0</v>
          </cell>
          <cell r="AY75">
            <v>0</v>
          </cell>
        </row>
        <row r="76">
          <cell r="A76" t="str">
            <v>SC1612201</v>
          </cell>
          <cell r="B76">
            <v>77</v>
          </cell>
          <cell r="C76">
            <v>2016</v>
          </cell>
          <cell r="D76">
            <v>0</v>
          </cell>
          <cell r="E76" t="str">
            <v>Salisbury</v>
          </cell>
          <cell r="F76" t="str">
            <v>Town</v>
          </cell>
          <cell r="G76" t="str">
            <v>David Berto</v>
          </cell>
          <cell r="H76" t="str">
            <v>122</v>
          </cell>
          <cell r="I76" t="str">
            <v>0.00</v>
          </cell>
          <cell r="M76" t="str">
            <v>Curtis G.</v>
          </cell>
          <cell r="N76" t="str">
            <v>Rand</v>
          </cell>
          <cell r="O76" t="str">
            <v>First Selectman</v>
          </cell>
          <cell r="P76" t="str">
            <v>Salisbury Town Hall</v>
          </cell>
          <cell r="Q76" t="str">
            <v>27 Main Street</v>
          </cell>
          <cell r="R76" t="str">
            <v>Salisbury</v>
          </cell>
          <cell r="S76" t="str">
            <v>CT</v>
          </cell>
          <cell r="T76" t="str">
            <v>06068</v>
          </cell>
          <cell r="U76">
            <v>400000</v>
          </cell>
          <cell r="Y76" t="str">
            <v>414 Millerton Road Rehabilitation Project</v>
          </cell>
          <cell r="Z76" t="str">
            <v>Housing Rehabilitation Program</v>
          </cell>
          <cell r="AA76" t="str">
            <v>Jerome Mihm</v>
          </cell>
          <cell r="AB76" t="str">
            <v>(860) 270-8097</v>
          </cell>
          <cell r="AC76" t="str">
            <v>Four Hundred Thousand</v>
          </cell>
          <cell r="AD76" t="str">
            <v>414 Millerton Road</v>
          </cell>
          <cell r="AE76" t="str">
            <v>06-6002078</v>
          </cell>
          <cell r="AF76" t="str">
            <v>Curtis Rand</v>
          </cell>
          <cell r="AG76" t="str">
            <v>(860) 435-5170</v>
          </cell>
          <cell r="AH76" t="str">
            <v>crand@salisburyct.us</v>
          </cell>
          <cell r="AI76" t="str">
            <v>cpetracone@housingenterprises.com</v>
          </cell>
          <cell r="AJ76" t="str">
            <v>Litchfield</v>
          </cell>
          <cell r="AK76" t="str">
            <v>Housing Enterprises Inc.</v>
          </cell>
          <cell r="AN76">
            <v>42471</v>
          </cell>
          <cell r="AO76">
            <v>0</v>
          </cell>
          <cell r="AQ76">
            <v>1</v>
          </cell>
          <cell r="AS76">
            <v>0</v>
          </cell>
          <cell r="AY76">
            <v>0</v>
          </cell>
        </row>
        <row r="77">
          <cell r="B77">
            <v>78</v>
          </cell>
          <cell r="C77">
            <v>2017</v>
          </cell>
          <cell r="D77">
            <v>0</v>
          </cell>
          <cell r="E77" t="str">
            <v>Ashford</v>
          </cell>
          <cell r="F77" t="str">
            <v>Town</v>
          </cell>
          <cell r="H77" t="str">
            <v>003</v>
          </cell>
          <cell r="I77" t="str">
            <v>NA</v>
          </cell>
          <cell r="M77" t="str">
            <v>Michael J.</v>
          </cell>
          <cell r="N77" t="str">
            <v>Zambo</v>
          </cell>
          <cell r="O77" t="str">
            <v>First Selectman</v>
          </cell>
          <cell r="P77" t="str">
            <v>Ashford Town Hall</v>
          </cell>
          <cell r="Q77" t="str">
            <v>5 Town Hall Road</v>
          </cell>
          <cell r="R77" t="str">
            <v>Ashford</v>
          </cell>
          <cell r="S77" t="str">
            <v>CT</v>
          </cell>
          <cell r="T77" t="str">
            <v>06278</v>
          </cell>
          <cell r="U77">
            <v>800000</v>
          </cell>
          <cell r="Y77" t="str">
            <v>Pompey Hollow Senior Housing</v>
          </cell>
          <cell r="Z77" t="str">
            <v>Public Housing Modernization</v>
          </cell>
          <cell r="AA77" t="str">
            <v>Dominic Carew</v>
          </cell>
          <cell r="AB77" t="str">
            <v>(860) 270-8164</v>
          </cell>
          <cell r="AC77" t="str">
            <v>Eight Hundred Thousand</v>
          </cell>
          <cell r="AD77" t="str">
            <v>Poppey Hollow Senior Housing</v>
          </cell>
          <cell r="AQ77">
            <v>0</v>
          </cell>
          <cell r="AS77">
            <v>0</v>
          </cell>
          <cell r="AY77">
            <v>0</v>
          </cell>
        </row>
        <row r="78">
          <cell r="A78" t="str">
            <v>SC1700601</v>
          </cell>
          <cell r="B78">
            <v>79</v>
          </cell>
          <cell r="C78">
            <v>2017</v>
          </cell>
          <cell r="D78">
            <v>1</v>
          </cell>
          <cell r="E78" t="str">
            <v>Beacon Falls</v>
          </cell>
          <cell r="F78" t="str">
            <v>Town</v>
          </cell>
          <cell r="G78" t="str">
            <v>Lisa Low</v>
          </cell>
          <cell r="H78" t="str">
            <v>006</v>
          </cell>
          <cell r="I78" t="str">
            <v>72.7</v>
          </cell>
          <cell r="J78" t="str">
            <v>3125</v>
          </cell>
          <cell r="K78" t="str">
            <v>3126</v>
          </cell>
          <cell r="L78" t="str">
            <v>17DOH0018SC</v>
          </cell>
          <cell r="M78" t="str">
            <v>Christopher</v>
          </cell>
          <cell r="N78" t="str">
            <v>Bielik</v>
          </cell>
          <cell r="O78" t="str">
            <v>First Selectman</v>
          </cell>
          <cell r="P78" t="str">
            <v>Beacon Falls Town Hall</v>
          </cell>
          <cell r="Q78" t="str">
            <v>10 Maple Avenue</v>
          </cell>
          <cell r="R78" t="str">
            <v>Beacon Falls</v>
          </cell>
          <cell r="S78" t="str">
            <v>CT</v>
          </cell>
          <cell r="T78" t="str">
            <v>06403</v>
          </cell>
          <cell r="U78">
            <v>400000</v>
          </cell>
          <cell r="V78">
            <v>319000</v>
          </cell>
          <cell r="W78">
            <v>48000</v>
          </cell>
          <cell r="X78">
            <v>33000</v>
          </cell>
          <cell r="Y78" t="str">
            <v>Beacon Falls Housing Rehabilitation Program</v>
          </cell>
          <cell r="Z78" t="str">
            <v>Housing Rehabilitation Program</v>
          </cell>
          <cell r="AA78" t="str">
            <v>Jerome Mihm</v>
          </cell>
          <cell r="AB78" t="str">
            <v>(860) 270-8097</v>
          </cell>
          <cell r="AC78" t="str">
            <v>Four Hundred Thousand</v>
          </cell>
          <cell r="AD78" t="str">
            <v>Town Wide</v>
          </cell>
          <cell r="AE78" t="str">
            <v>06-6001959</v>
          </cell>
          <cell r="AF78" t="str">
            <v>Christpher Bielik</v>
          </cell>
          <cell r="AG78" t="str">
            <v>(203) 729-4340</v>
          </cell>
          <cell r="AH78" t="str">
            <v>CBielik@townofbeaconfalls.com</v>
          </cell>
          <cell r="AI78" t="str">
            <v>lisalowassociates@comcast.net</v>
          </cell>
          <cell r="AJ78" t="str">
            <v>New Haven</v>
          </cell>
          <cell r="AK78" t="str">
            <v>Lisa Low Associates</v>
          </cell>
          <cell r="AL78" t="str">
            <v>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78">
            <v>42838</v>
          </cell>
          <cell r="AO78">
            <v>0</v>
          </cell>
          <cell r="AQ78">
            <v>1</v>
          </cell>
          <cell r="AS78">
            <v>0</v>
          </cell>
          <cell r="AW78">
            <v>42979</v>
          </cell>
          <cell r="AX78">
            <v>43738</v>
          </cell>
          <cell r="AY78">
            <v>0</v>
          </cell>
          <cell r="BE78">
            <v>42916</v>
          </cell>
        </row>
        <row r="79">
          <cell r="B79">
            <v>80</v>
          </cell>
          <cell r="C79">
            <v>2017</v>
          </cell>
          <cell r="D79">
            <v>0</v>
          </cell>
          <cell r="E79" t="str">
            <v>Naugatuck</v>
          </cell>
          <cell r="F79" t="str">
            <v>Town</v>
          </cell>
          <cell r="G79" t="str">
            <v>Larry Wagner</v>
          </cell>
          <cell r="H79" t="str">
            <v>088</v>
          </cell>
          <cell r="I79" t="str">
            <v>60.0</v>
          </cell>
          <cell r="M79" t="str">
            <v>N. Warren</v>
          </cell>
          <cell r="N79" t="str">
            <v>Hess</v>
          </cell>
          <cell r="O79" t="str">
            <v>Mayor</v>
          </cell>
          <cell r="P79" t="str">
            <v>Naugatuck Town Hall</v>
          </cell>
          <cell r="Q79" t="str">
            <v>229 Church Street</v>
          </cell>
          <cell r="R79" t="str">
            <v>Naugatuck</v>
          </cell>
          <cell r="S79" t="str">
            <v>CT</v>
          </cell>
          <cell r="T79" t="str">
            <v>06770</v>
          </cell>
          <cell r="U79">
            <v>400000</v>
          </cell>
          <cell r="Y79" t="str">
            <v>Naugatuck Housing Rehabilitation Program</v>
          </cell>
          <cell r="Z79" t="str">
            <v>Housing Rehabilitation Program</v>
          </cell>
          <cell r="AA79" t="str">
            <v>Jerome Mihm</v>
          </cell>
          <cell r="AB79" t="str">
            <v>(860) 270-8097</v>
          </cell>
          <cell r="AC79" t="str">
            <v>Four Hundred  Thousand</v>
          </cell>
          <cell r="AD79" t="str">
            <v>Town Wide</v>
          </cell>
          <cell r="AE79" t="str">
            <v>06-6002041</v>
          </cell>
          <cell r="AF79" t="str">
            <v>Ed Carter</v>
          </cell>
          <cell r="AG79" t="str">
            <v>(203) 720-7208</v>
          </cell>
          <cell r="AH79" t="str">
            <v>ecarter@naugatuck-ct.gov</v>
          </cell>
          <cell r="AI79" t="str">
            <v>Larry@lwagnerassociates.com</v>
          </cell>
          <cell r="AK79" t="str">
            <v>L. Wagner &amp; Associates</v>
          </cell>
          <cell r="AN79">
            <v>42838</v>
          </cell>
          <cell r="AO79">
            <v>0</v>
          </cell>
          <cell r="AQ79">
            <v>1</v>
          </cell>
          <cell r="AS79">
            <v>0</v>
          </cell>
          <cell r="AY79">
            <v>0</v>
          </cell>
          <cell r="BE79">
            <v>42916</v>
          </cell>
        </row>
        <row r="80">
          <cell r="A80" t="str">
            <v>SC1701801</v>
          </cell>
          <cell r="B80">
            <v>81</v>
          </cell>
          <cell r="C80">
            <v>2017</v>
          </cell>
          <cell r="D80">
            <v>1</v>
          </cell>
          <cell r="E80" t="str">
            <v>Brookfield</v>
          </cell>
          <cell r="F80" t="str">
            <v>Town</v>
          </cell>
          <cell r="G80" t="str">
            <v>Lisa Low</v>
          </cell>
          <cell r="H80" t="str">
            <v>018</v>
          </cell>
          <cell r="I80" t="str">
            <v>74.3</v>
          </cell>
          <cell r="J80" t="str">
            <v>3127</v>
          </cell>
          <cell r="K80" t="str">
            <v>3128</v>
          </cell>
          <cell r="L80" t="str">
            <v>17DOH0010SC</v>
          </cell>
          <cell r="M80" t="str">
            <v>Stephen C.</v>
          </cell>
          <cell r="N80" t="str">
            <v>Dunn</v>
          </cell>
          <cell r="O80" t="str">
            <v>First Selectman</v>
          </cell>
          <cell r="P80" t="str">
            <v>Brookfield Town Hall</v>
          </cell>
          <cell r="Q80" t="str">
            <v>100 Pocono Road</v>
          </cell>
          <cell r="R80" t="str">
            <v>Brookfield</v>
          </cell>
          <cell r="S80" t="str">
            <v>CT</v>
          </cell>
          <cell r="T80" t="str">
            <v>06804</v>
          </cell>
          <cell r="U80">
            <v>400000</v>
          </cell>
          <cell r="V80">
            <v>319000</v>
          </cell>
          <cell r="W80">
            <v>48000</v>
          </cell>
          <cell r="X80">
            <v>33000</v>
          </cell>
          <cell r="Y80" t="str">
            <v>Brookfield Housing Rehabilitation Program</v>
          </cell>
          <cell r="Z80" t="str">
            <v>Housing Rehabilitation Program</v>
          </cell>
          <cell r="AA80" t="str">
            <v>Dominic Carew</v>
          </cell>
          <cell r="AB80" t="str">
            <v>(860) 270-8164</v>
          </cell>
          <cell r="AC80" t="str">
            <v>Four Hundred  Thousand</v>
          </cell>
          <cell r="AD80" t="str">
            <v>Town Wide</v>
          </cell>
          <cell r="AE80" t="str">
            <v>06-6001966</v>
          </cell>
          <cell r="AF80" t="str">
            <v>Stephen C. Dunn</v>
          </cell>
          <cell r="AG80" t="str">
            <v>(203) 775-7301</v>
          </cell>
          <cell r="AH80" t="str">
            <v>sdunn@brookfieldct.gov</v>
          </cell>
          <cell r="AI80" t="str">
            <v>lisalowassociates@comcast.net</v>
          </cell>
          <cell r="AJ80" t="str">
            <v>Fairfield</v>
          </cell>
          <cell r="AK80" t="str">
            <v>Lisa Low Associates</v>
          </cell>
          <cell r="AL80" t="str">
            <v>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v>
          </cell>
          <cell r="AN80">
            <v>42838</v>
          </cell>
          <cell r="AO80">
            <v>0</v>
          </cell>
          <cell r="AQ80">
            <v>1</v>
          </cell>
          <cell r="AR80">
            <v>43032</v>
          </cell>
          <cell r="AS80">
            <v>0</v>
          </cell>
          <cell r="AW80">
            <v>42979</v>
          </cell>
          <cell r="AX80">
            <v>43738</v>
          </cell>
          <cell r="AY80">
            <v>0</v>
          </cell>
          <cell r="BE80">
            <v>42916</v>
          </cell>
        </row>
        <row r="81">
          <cell r="B81">
            <v>82</v>
          </cell>
          <cell r="C81">
            <v>2017</v>
          </cell>
          <cell r="D81">
            <v>0</v>
          </cell>
          <cell r="E81" t="str">
            <v>Cheshire</v>
          </cell>
          <cell r="F81" t="str">
            <v>Town</v>
          </cell>
          <cell r="G81" t="str">
            <v>Nancy Wagner</v>
          </cell>
          <cell r="H81" t="str">
            <v>025</v>
          </cell>
          <cell r="I81" t="str">
            <v>63.5</v>
          </cell>
          <cell r="M81" t="str">
            <v>Michael A.</v>
          </cell>
          <cell r="N81" t="str">
            <v>Milone</v>
          </cell>
          <cell r="O81" t="str">
            <v>Town Manager</v>
          </cell>
          <cell r="P81" t="str">
            <v>Cheshire Town Hall</v>
          </cell>
          <cell r="Q81" t="str">
            <v>84 South Main Street</v>
          </cell>
          <cell r="R81" t="str">
            <v>Cheshire</v>
          </cell>
          <cell r="S81" t="str">
            <v>CT</v>
          </cell>
          <cell r="T81" t="str">
            <v>06410</v>
          </cell>
          <cell r="U81">
            <v>800000</v>
          </cell>
          <cell r="Y81" t="str">
            <v>Beachport Elderly Housing ADA Upgrades and Site Improvements</v>
          </cell>
          <cell r="Z81" t="str">
            <v>Public Housing Modernization</v>
          </cell>
          <cell r="AA81" t="str">
            <v>Jerome Mihm</v>
          </cell>
          <cell r="AB81" t="str">
            <v>(860) 270-8164</v>
          </cell>
          <cell r="AC81" t="str">
            <v>Eight Hundred Thousand</v>
          </cell>
          <cell r="AD81" t="str">
            <v>Beachport Elderly Housing</v>
          </cell>
          <cell r="AE81" t="str">
            <v>06-6001971</v>
          </cell>
          <cell r="AF81" t="str">
            <v>Melanie Roberts</v>
          </cell>
          <cell r="AG81" t="str">
            <v>(203) 271-6660</v>
          </cell>
          <cell r="AH81" t="str">
            <v>mroberts@cheshirect.org</v>
          </cell>
          <cell r="AI81" t="str">
            <v>larry@lwagnerassociates.com</v>
          </cell>
          <cell r="AK81" t="str">
            <v>L. Wagner &amp; Associates</v>
          </cell>
          <cell r="AN81">
            <v>42838</v>
          </cell>
          <cell r="AO81">
            <v>0</v>
          </cell>
          <cell r="AQ81">
            <v>1</v>
          </cell>
          <cell r="AS81">
            <v>0</v>
          </cell>
          <cell r="AU81" t="str">
            <v>mlilone@cheshirect.org</v>
          </cell>
          <cell r="AY81">
            <v>0</v>
          </cell>
          <cell r="BE81">
            <v>42916</v>
          </cell>
        </row>
        <row r="82">
          <cell r="A82" t="str">
            <v>SC1703201</v>
          </cell>
          <cell r="B82">
            <v>83</v>
          </cell>
          <cell r="C82">
            <v>2017</v>
          </cell>
          <cell r="D82">
            <v>1</v>
          </cell>
          <cell r="E82" t="str">
            <v>Coventry</v>
          </cell>
          <cell r="F82" t="str">
            <v>Town</v>
          </cell>
          <cell r="G82" t="str">
            <v>Peter Huckins</v>
          </cell>
          <cell r="H82" t="str">
            <v>032</v>
          </cell>
          <cell r="I82" t="str">
            <v>78.0</v>
          </cell>
          <cell r="M82" t="str">
            <v>John A.</v>
          </cell>
          <cell r="N82" t="str">
            <v>Elsesser</v>
          </cell>
          <cell r="O82" t="str">
            <v>Town Manager</v>
          </cell>
          <cell r="P82" t="str">
            <v>Coventry Town Hall</v>
          </cell>
          <cell r="Q82" t="str">
            <v>1712 Main Street</v>
          </cell>
          <cell r="R82" t="str">
            <v>Coventry</v>
          </cell>
          <cell r="S82" t="str">
            <v>CT</v>
          </cell>
          <cell r="T82" t="str">
            <v>06238</v>
          </cell>
          <cell r="U82">
            <v>800000</v>
          </cell>
          <cell r="V82">
            <v>708688</v>
          </cell>
          <cell r="W82">
            <v>62812</v>
          </cell>
          <cell r="X82">
            <v>28500</v>
          </cell>
          <cell r="Y82" t="str">
            <v>Orchard Hills Estates</v>
          </cell>
          <cell r="Z82" t="str">
            <v>Public Housing Modernization</v>
          </cell>
          <cell r="AA82" t="str">
            <v>Jerome Mihm</v>
          </cell>
          <cell r="AB82" t="str">
            <v>(860) 270-8097</v>
          </cell>
          <cell r="AC82" t="str">
            <v>Eight Hundred Thousand</v>
          </cell>
          <cell r="AD82" t="str">
            <v>Orchard Mills Estates</v>
          </cell>
          <cell r="AE82" t="str">
            <v>06-6001977</v>
          </cell>
          <cell r="AF82" t="str">
            <v>John Elsesser</v>
          </cell>
          <cell r="AG82" t="str">
            <v>(860) 742-6324</v>
          </cell>
          <cell r="AH82" t="str">
            <v>jelsesser@coventryct.org</v>
          </cell>
          <cell r="AI82" t="str">
            <v>peterhuckins@charter.net</v>
          </cell>
          <cell r="AJ82" t="str">
            <v>Tolland</v>
          </cell>
          <cell r="AK82" t="str">
            <v>Community Consulting, Inc.</v>
          </cell>
          <cell r="AL82" t="str">
            <v>The Town will use the funding to renovate Orchard Hill Estates, an 80-unit senior housing rental project.  Renovations will focus primarily on roof replacement, widening the walkways throughout the complex to make them ADA compliant, and replacing the entrance doors.</v>
          </cell>
          <cell r="AN82">
            <v>42838</v>
          </cell>
          <cell r="AO82">
            <v>0</v>
          </cell>
          <cell r="AQ82">
            <v>1</v>
          </cell>
          <cell r="AS82">
            <v>0</v>
          </cell>
          <cell r="AW82">
            <v>42979</v>
          </cell>
          <cell r="AX82">
            <v>43738</v>
          </cell>
          <cell r="AY82">
            <v>0</v>
          </cell>
          <cell r="BE82">
            <v>42916</v>
          </cell>
        </row>
        <row r="83">
          <cell r="A83" t="str">
            <v>SC1703801</v>
          </cell>
          <cell r="B83">
            <v>84</v>
          </cell>
          <cell r="C83">
            <v>2017</v>
          </cell>
          <cell r="D83">
            <v>1</v>
          </cell>
          <cell r="E83" t="str">
            <v>Durham</v>
          </cell>
          <cell r="F83" t="str">
            <v>Town</v>
          </cell>
          <cell r="G83" t="str">
            <v>Nancy Wagner</v>
          </cell>
          <cell r="H83" t="str">
            <v>038</v>
          </cell>
          <cell r="I83" t="str">
            <v>66.8</v>
          </cell>
          <cell r="J83" t="str">
            <v>3131</v>
          </cell>
          <cell r="K83" t="str">
            <v>3132</v>
          </cell>
          <cell r="L83" t="str">
            <v>17DOH0003SC</v>
          </cell>
          <cell r="M83" t="str">
            <v>Laura L.</v>
          </cell>
          <cell r="N83" t="str">
            <v>Francis</v>
          </cell>
          <cell r="O83" t="str">
            <v>First Selectman</v>
          </cell>
          <cell r="P83" t="str">
            <v>Durham Town Hall</v>
          </cell>
          <cell r="Q83" t="str">
            <v>30 Townhouse Road, P.O. Box 428</v>
          </cell>
          <cell r="R83" t="str">
            <v>Durham</v>
          </cell>
          <cell r="S83" t="str">
            <v>CT</v>
          </cell>
          <cell r="T83" t="str">
            <v>06422</v>
          </cell>
          <cell r="U83">
            <v>700000</v>
          </cell>
          <cell r="V83">
            <v>594500</v>
          </cell>
          <cell r="W83">
            <v>77000</v>
          </cell>
          <cell r="X83">
            <v>28500</v>
          </cell>
          <cell r="Y83" t="str">
            <v>Mauro Meadows Renovations and Improvements Phase II</v>
          </cell>
          <cell r="Z83" t="str">
            <v>Public Housing Modernization</v>
          </cell>
          <cell r="AA83" t="str">
            <v>Dominic Carew</v>
          </cell>
          <cell r="AB83" t="str">
            <v>(860) 270-8164</v>
          </cell>
          <cell r="AC83" t="str">
            <v>Seven Hundred Thousand</v>
          </cell>
          <cell r="AD83" t="str">
            <v>Mauro Meadows</v>
          </cell>
          <cell r="AE83" t="str">
            <v>06-6001984</v>
          </cell>
          <cell r="AF83" t="str">
            <v>Laura Francis</v>
          </cell>
          <cell r="AG83" t="str">
            <v>(860) 349-3625</v>
          </cell>
          <cell r="AH83" t="str">
            <v>Lfrancis@townofdurhamct.org</v>
          </cell>
          <cell r="AI83" t="str">
            <v>larry@lwagnerassociates.com</v>
          </cell>
          <cell r="AJ83" t="str">
            <v>Middlesex</v>
          </cell>
          <cell r="AK83" t="str">
            <v>L.Wagner &amp; Associates</v>
          </cell>
          <cell r="AL83" t="str">
            <v>This phase includes driveway and walkway replacement and repairs.  Also new heat pumps will be installed in all units to reduce the current energy costs to residents.  Unit bathroom showers will be updated with comparable tub assemblies suited and ADA compliant.</v>
          </cell>
          <cell r="AN83">
            <v>42838</v>
          </cell>
          <cell r="AO83">
            <v>0</v>
          </cell>
          <cell r="AQ83">
            <v>1</v>
          </cell>
          <cell r="AR83">
            <v>42999</v>
          </cell>
          <cell r="AS83">
            <v>0</v>
          </cell>
          <cell r="AW83">
            <v>42979</v>
          </cell>
          <cell r="AX83">
            <v>43738</v>
          </cell>
          <cell r="AY83">
            <v>0</v>
          </cell>
          <cell r="BE83">
            <v>42916</v>
          </cell>
        </row>
        <row r="84">
          <cell r="B84">
            <v>85</v>
          </cell>
          <cell r="C84">
            <v>2017</v>
          </cell>
          <cell r="D84">
            <v>0</v>
          </cell>
          <cell r="E84" t="str">
            <v>East Hampton</v>
          </cell>
          <cell r="F84" t="str">
            <v>Town</v>
          </cell>
          <cell r="G84" t="str">
            <v>Nancy Wagner</v>
          </cell>
          <cell r="H84" t="str">
            <v>042</v>
          </cell>
          <cell r="I84" t="str">
            <v>61.70</v>
          </cell>
          <cell r="M84" t="str">
            <v>Michael</v>
          </cell>
          <cell r="N84" t="str">
            <v>Maniscalco</v>
          </cell>
          <cell r="O84" t="str">
            <v>Town Manager</v>
          </cell>
          <cell r="P84" t="str">
            <v>East Hampton Town Hall</v>
          </cell>
          <cell r="Q84" t="str">
            <v>20 East High Street</v>
          </cell>
          <cell r="R84" t="str">
            <v>East Hampton</v>
          </cell>
          <cell r="S84" t="str">
            <v>CT</v>
          </cell>
          <cell r="T84" t="str">
            <v>06424</v>
          </cell>
          <cell r="U84">
            <v>800000</v>
          </cell>
          <cell r="Y84" t="str">
            <v>Senior Housing  Renovations and Improvements</v>
          </cell>
          <cell r="Z84" t="str">
            <v>Public Housing Modernization</v>
          </cell>
          <cell r="AA84" t="str">
            <v>Dominic Carew</v>
          </cell>
          <cell r="AB84" t="str">
            <v>(860) 270-8164</v>
          </cell>
          <cell r="AC84" t="str">
            <v>Eight Hundred Thousand</v>
          </cell>
          <cell r="AD84" t="str">
            <v>Bellwood Court Community Building</v>
          </cell>
          <cell r="AF84" t="str">
            <v>Cathy Sirois</v>
          </cell>
          <cell r="AG84" t="str">
            <v>(860) 267-4468</v>
          </cell>
          <cell r="AH84" t="str">
            <v>csirois@easthamptonct.gov</v>
          </cell>
          <cell r="AI84" t="str">
            <v>Larry@lwagnerassociates.com</v>
          </cell>
          <cell r="AJ84" t="str">
            <v>Middlesex</v>
          </cell>
          <cell r="AK84" t="str">
            <v>L.Wagner &amp; Associates</v>
          </cell>
          <cell r="AN84">
            <v>42838</v>
          </cell>
          <cell r="AO84">
            <v>0</v>
          </cell>
          <cell r="AQ84">
            <v>1</v>
          </cell>
          <cell r="AS84">
            <v>0</v>
          </cell>
          <cell r="AU84" t="str">
            <v>mmaniscalco@easthamptonct.gov</v>
          </cell>
          <cell r="AY84">
            <v>0</v>
          </cell>
          <cell r="BE84">
            <v>42916</v>
          </cell>
        </row>
        <row r="85">
          <cell r="A85" t="str">
            <v>SC1704801</v>
          </cell>
          <cell r="B85">
            <v>86</v>
          </cell>
          <cell r="C85">
            <v>2017</v>
          </cell>
          <cell r="D85">
            <v>1</v>
          </cell>
          <cell r="E85" t="str">
            <v>Ellington</v>
          </cell>
          <cell r="F85" t="str">
            <v>Town</v>
          </cell>
          <cell r="G85" t="str">
            <v>Peter Sanborn</v>
          </cell>
          <cell r="H85" t="str">
            <v>048</v>
          </cell>
          <cell r="I85" t="str">
            <v>66.5</v>
          </cell>
          <cell r="M85" t="str">
            <v>Lori</v>
          </cell>
          <cell r="N85" t="str">
            <v>Spielman</v>
          </cell>
          <cell r="O85" t="str">
            <v>First Selectman</v>
          </cell>
          <cell r="P85" t="str">
            <v>Ellington Town Hall</v>
          </cell>
          <cell r="Q85" t="str">
            <v>55 Main Street</v>
          </cell>
          <cell r="R85" t="str">
            <v>Ellington</v>
          </cell>
          <cell r="S85" t="str">
            <v>CT</v>
          </cell>
          <cell r="T85" t="str">
            <v>06029</v>
          </cell>
          <cell r="U85">
            <v>450000</v>
          </cell>
          <cell r="V85">
            <v>363000</v>
          </cell>
          <cell r="W85">
            <v>54000</v>
          </cell>
          <cell r="X85">
            <v>33000</v>
          </cell>
          <cell r="Y85" t="str">
            <v>Regional Housing Rehabiliation</v>
          </cell>
          <cell r="Z85" t="str">
            <v>Multijurisdictional Housing Rehabilitation Program</v>
          </cell>
          <cell r="AA85" t="str">
            <v>Jerome Mihm</v>
          </cell>
          <cell r="AB85" t="str">
            <v>(860) 270-8097</v>
          </cell>
          <cell r="AC85" t="str">
            <v>Four Hundred Fifty Thousand</v>
          </cell>
          <cell r="AD85" t="str">
            <v>Multi-Town Jurisdictional</v>
          </cell>
          <cell r="AE85" t="str">
            <v>06-6001996</v>
          </cell>
          <cell r="AF85" t="str">
            <v>Lori Spielman</v>
          </cell>
          <cell r="AG85" t="str">
            <v>(860) 870-3100</v>
          </cell>
          <cell r="AH85" t="str">
            <v>lspielman@ellington-ct.gov</v>
          </cell>
          <cell r="AI85" t="str">
            <v>psanborn@cogincorp.com</v>
          </cell>
          <cell r="AJ85" t="str">
            <v>Tolland</v>
          </cell>
          <cell r="AK85" t="str">
            <v>Community Opportunities Group, Inc.</v>
          </cell>
          <cell r="AL85" t="str">
            <v>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v>
          </cell>
          <cell r="AN85">
            <v>42838</v>
          </cell>
          <cell r="AO85">
            <v>0</v>
          </cell>
          <cell r="AQ85">
            <v>1</v>
          </cell>
          <cell r="AS85">
            <v>0</v>
          </cell>
          <cell r="AW85">
            <v>42979</v>
          </cell>
          <cell r="AX85">
            <v>43738</v>
          </cell>
          <cell r="AY85">
            <v>0</v>
          </cell>
          <cell r="BE85">
            <v>42916</v>
          </cell>
        </row>
        <row r="86">
          <cell r="A86" t="str">
            <v>SC1704901</v>
          </cell>
          <cell r="B86">
            <v>87</v>
          </cell>
          <cell r="C86">
            <v>2017</v>
          </cell>
          <cell r="D86">
            <v>0</v>
          </cell>
          <cell r="E86" t="str">
            <v>Enfield</v>
          </cell>
          <cell r="F86" t="str">
            <v>Town</v>
          </cell>
          <cell r="G86" t="str">
            <v>Peter Bryanton</v>
          </cell>
          <cell r="H86" t="str">
            <v>049</v>
          </cell>
          <cell r="I86" t="str">
            <v>50.80</v>
          </cell>
          <cell r="M86" t="str">
            <v>Bryan</v>
          </cell>
          <cell r="N86" t="str">
            <v>Chodkowski</v>
          </cell>
          <cell r="O86" t="str">
            <v>Town Manager</v>
          </cell>
          <cell r="P86" t="str">
            <v>Enfield Town Hall</v>
          </cell>
          <cell r="Q86" t="str">
            <v>820 Enfield Street</v>
          </cell>
          <cell r="R86" t="str">
            <v>Enfield</v>
          </cell>
          <cell r="S86" t="str">
            <v>CT</v>
          </cell>
          <cell r="T86" t="str">
            <v>06082</v>
          </cell>
          <cell r="U86">
            <v>550000</v>
          </cell>
          <cell r="Y86" t="str">
            <v>Green Valley and Laurel Park</v>
          </cell>
          <cell r="Z86" t="str">
            <v>Public Housing Modernization</v>
          </cell>
          <cell r="AA86" t="str">
            <v>Jerome Mihm</v>
          </cell>
          <cell r="AB86" t="str">
            <v>(860) 270-8097</v>
          </cell>
          <cell r="AC86" t="str">
            <v>Five Hundred Fifty Thousand</v>
          </cell>
          <cell r="AD86" t="str">
            <v>Public Housing Modernization</v>
          </cell>
          <cell r="AE86" t="str">
            <v>06-6001997</v>
          </cell>
          <cell r="AF86" t="str">
            <v>Peter Bryanton</v>
          </cell>
          <cell r="AG86" t="str">
            <v>(860) 253-6391</v>
          </cell>
          <cell r="AH86" t="str">
            <v>pbryanton@enfield.org</v>
          </cell>
          <cell r="AI86" t="str">
            <v>TownManager@enfield.org</v>
          </cell>
          <cell r="AK86" t="str">
            <v>Town of Enfield</v>
          </cell>
          <cell r="AN86">
            <v>42837</v>
          </cell>
          <cell r="AO86">
            <v>0</v>
          </cell>
          <cell r="AQ86">
            <v>1</v>
          </cell>
          <cell r="AS86">
            <v>0</v>
          </cell>
          <cell r="AY86">
            <v>0</v>
          </cell>
          <cell r="BE86">
            <v>42916</v>
          </cell>
        </row>
        <row r="87">
          <cell r="A87" t="str">
            <v>SC1705601</v>
          </cell>
          <cell r="B87">
            <v>88</v>
          </cell>
          <cell r="C87">
            <v>2017</v>
          </cell>
          <cell r="D87">
            <v>1</v>
          </cell>
          <cell r="E87" t="str">
            <v>Granby</v>
          </cell>
          <cell r="F87" t="str">
            <v>Town</v>
          </cell>
          <cell r="G87" t="str">
            <v>Nancy Wagner</v>
          </cell>
          <cell r="H87" t="str">
            <v>056</v>
          </cell>
          <cell r="I87" t="str">
            <v>66.0</v>
          </cell>
          <cell r="J87" t="str">
            <v>3135</v>
          </cell>
          <cell r="K87" t="str">
            <v>3136</v>
          </cell>
          <cell r="L87" t="str">
            <v>17DOH0007SC</v>
          </cell>
          <cell r="M87" t="str">
            <v>John D.</v>
          </cell>
          <cell r="N87" t="str">
            <v>Ward</v>
          </cell>
          <cell r="O87" t="str">
            <v>Town Manager</v>
          </cell>
          <cell r="P87" t="str">
            <v>Granby Town Hall</v>
          </cell>
          <cell r="Q87" t="str">
            <v>15 N. Granby Road</v>
          </cell>
          <cell r="R87" t="str">
            <v>Granby</v>
          </cell>
          <cell r="S87" t="str">
            <v>CT</v>
          </cell>
          <cell r="T87" t="str">
            <v>06035</v>
          </cell>
          <cell r="U87">
            <v>800000</v>
          </cell>
          <cell r="V87">
            <v>675500</v>
          </cell>
          <cell r="W87">
            <v>96000</v>
          </cell>
          <cell r="X87">
            <v>28500</v>
          </cell>
          <cell r="Y87" t="str">
            <v>Stony Hill Village ADA, Energy Improvements and General Renovations</v>
          </cell>
          <cell r="Z87" t="str">
            <v>Public Housing Modernization</v>
          </cell>
          <cell r="AA87" t="str">
            <v>Dominic Carew</v>
          </cell>
          <cell r="AB87" t="str">
            <v>(860) 270-8164</v>
          </cell>
          <cell r="AC87" t="str">
            <v>Eight Hundred Thousand</v>
          </cell>
          <cell r="AD87" t="str">
            <v>Stony Hill Village</v>
          </cell>
          <cell r="AE87" t="str">
            <v>06-6002005</v>
          </cell>
          <cell r="AF87" t="str">
            <v>Fran Armentano</v>
          </cell>
          <cell r="AG87" t="str">
            <v>(860) 844-5300</v>
          </cell>
          <cell r="AH87" t="str">
            <v>farmentano@granby-ct.gov</v>
          </cell>
          <cell r="AI87" t="str">
            <v>Larry@lwagnerassociates.com</v>
          </cell>
          <cell r="AJ87" t="str">
            <v>Hartford</v>
          </cell>
          <cell r="AK87" t="str">
            <v>L.Wagner &amp; Associates</v>
          </cell>
          <cell r="AL87" t="str">
            <v>This project will include the following improvements: roof replacements, siding replacements, exterior windows replacements, entrance and storm doors replacements, upgrade and replace site lighting.  Upgrade one unit to meet ADA compliance.</v>
          </cell>
          <cell r="AN87">
            <v>42838</v>
          </cell>
          <cell r="AO87">
            <v>0</v>
          </cell>
          <cell r="AQ87">
            <v>1</v>
          </cell>
          <cell r="AR87">
            <v>43011</v>
          </cell>
          <cell r="AS87">
            <v>0</v>
          </cell>
          <cell r="AW87">
            <v>42979</v>
          </cell>
          <cell r="AX87">
            <v>43738</v>
          </cell>
          <cell r="AY87">
            <v>0</v>
          </cell>
          <cell r="BA87" t="str">
            <v>Town accepted new grant amount of $800000.00. Initial award amount of 455402.24.  Bid docs was for $800K.  Town will prepare a revised budget</v>
          </cell>
          <cell r="BE87">
            <v>42916</v>
          </cell>
        </row>
        <row r="88">
          <cell r="A88" t="str">
            <v>SC1705901</v>
          </cell>
          <cell r="B88">
            <v>89</v>
          </cell>
          <cell r="C88">
            <v>2017</v>
          </cell>
          <cell r="D88">
            <v>1</v>
          </cell>
          <cell r="E88" t="str">
            <v>Groton</v>
          </cell>
          <cell r="F88" t="str">
            <v>Town</v>
          </cell>
          <cell r="G88" t="str">
            <v>Susan Cullen</v>
          </cell>
          <cell r="H88" t="str">
            <v>059</v>
          </cell>
          <cell r="I88" t="str">
            <v>79.1</v>
          </cell>
          <cell r="J88" t="str">
            <v>3137</v>
          </cell>
          <cell r="K88" t="str">
            <v>3138</v>
          </cell>
          <cell r="L88" t="str">
            <v>17DOH0013SC</v>
          </cell>
          <cell r="M88" t="str">
            <v>John</v>
          </cell>
          <cell r="N88" t="str">
            <v>Burt</v>
          </cell>
          <cell r="O88" t="str">
            <v>Town Manager</v>
          </cell>
          <cell r="P88" t="str">
            <v>Groton Town Hall</v>
          </cell>
          <cell r="Q88" t="str">
            <v>134 Groton Long Point Road</v>
          </cell>
          <cell r="R88" t="str">
            <v>Groton</v>
          </cell>
          <cell r="S88" t="str">
            <v>CT</v>
          </cell>
          <cell r="T88" t="str">
            <v>06340</v>
          </cell>
          <cell r="U88">
            <v>800000</v>
          </cell>
          <cell r="V88">
            <v>704000</v>
          </cell>
          <cell r="W88">
            <v>67500</v>
          </cell>
          <cell r="X88">
            <v>28500</v>
          </cell>
          <cell r="Y88" t="str">
            <v>Mystic River Homes</v>
          </cell>
          <cell r="Z88" t="str">
            <v>Public Housing Modernization</v>
          </cell>
          <cell r="AA88" t="str">
            <v>Dominic Carew</v>
          </cell>
          <cell r="AB88" t="str">
            <v>(860) 270-8164</v>
          </cell>
          <cell r="AC88" t="str">
            <v>Eight Hundred Thousand</v>
          </cell>
          <cell r="AD88" t="str">
            <v>Mystic River Homes</v>
          </cell>
          <cell r="AE88" t="str">
            <v>06-6002010</v>
          </cell>
          <cell r="AF88" t="str">
            <v>Susan Cullen</v>
          </cell>
          <cell r="AG88" t="str">
            <v>(860) 446-5990</v>
          </cell>
          <cell r="AH88" t="str">
            <v>scullen@groton-ct.gov</v>
          </cell>
          <cell r="AI88" t="str">
            <v>arwtech@yahoo.com</v>
          </cell>
          <cell r="AJ88" t="str">
            <v>New London</v>
          </cell>
          <cell r="AK88" t="str">
            <v>Town of Groton</v>
          </cell>
          <cell r="AL88" t="str">
            <v>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v>
          </cell>
          <cell r="AN88">
            <v>42838</v>
          </cell>
          <cell r="AO88">
            <v>0</v>
          </cell>
          <cell r="AQ88">
            <v>1</v>
          </cell>
          <cell r="AR88">
            <v>43010</v>
          </cell>
          <cell r="AS88">
            <v>0</v>
          </cell>
          <cell r="AW88">
            <v>42979</v>
          </cell>
          <cell r="AX88">
            <v>43738</v>
          </cell>
          <cell r="AY88">
            <v>0</v>
          </cell>
          <cell r="BE88">
            <v>42916</v>
          </cell>
        </row>
        <row r="89">
          <cell r="A89" t="str">
            <v>SC1706701</v>
          </cell>
          <cell r="B89">
            <v>90</v>
          </cell>
          <cell r="C89">
            <v>2017</v>
          </cell>
          <cell r="D89">
            <v>1</v>
          </cell>
          <cell r="E89" t="str">
            <v>Hebron</v>
          </cell>
          <cell r="F89" t="str">
            <v>Town</v>
          </cell>
          <cell r="G89" t="str">
            <v>Lisa Low</v>
          </cell>
          <cell r="H89" t="str">
            <v>067</v>
          </cell>
          <cell r="I89" t="str">
            <v>80.0</v>
          </cell>
          <cell r="J89" t="str">
            <v>3139</v>
          </cell>
          <cell r="K89" t="str">
            <v>3140</v>
          </cell>
          <cell r="L89" t="str">
            <v>17DOH0015SC</v>
          </cell>
          <cell r="M89" t="str">
            <v>Andrew</v>
          </cell>
          <cell r="N89" t="str">
            <v>Tierney</v>
          </cell>
          <cell r="O89" t="str">
            <v>Town Manager</v>
          </cell>
          <cell r="P89" t="str">
            <v>Hebron Town Hall</v>
          </cell>
          <cell r="Q89" t="str">
            <v>15 Gilead Street (Route 85)</v>
          </cell>
          <cell r="R89" t="str">
            <v>Hebron</v>
          </cell>
          <cell r="S89" t="str">
            <v>CT</v>
          </cell>
          <cell r="T89" t="str">
            <v>06248</v>
          </cell>
          <cell r="U89">
            <v>700000</v>
          </cell>
          <cell r="V89">
            <v>587500</v>
          </cell>
          <cell r="W89">
            <v>84000</v>
          </cell>
          <cell r="X89">
            <v>28500</v>
          </cell>
          <cell r="Y89" t="str">
            <v>Stonecroft Village</v>
          </cell>
          <cell r="Z89" t="str">
            <v>Public Housing Modernization</v>
          </cell>
          <cell r="AA89" t="str">
            <v>Dominic Carew</v>
          </cell>
          <cell r="AB89" t="str">
            <v>(860) 270-8164</v>
          </cell>
          <cell r="AC89" t="str">
            <v>Seven Hundred Thousand</v>
          </cell>
          <cell r="AD89" t="str">
            <v>Stonecroft Village</v>
          </cell>
          <cell r="AE89" t="str">
            <v>06-6002015</v>
          </cell>
          <cell r="AF89" t="str">
            <v>Andrew J. Tierney</v>
          </cell>
          <cell r="AG89" t="str">
            <v>(860) 228-5971</v>
          </cell>
          <cell r="AH89" t="str">
            <v>atierney@hebronct.com</v>
          </cell>
          <cell r="AI89" t="str">
            <v>lisalowassociates@comcast.net</v>
          </cell>
          <cell r="AJ89" t="str">
            <v>Tolland</v>
          </cell>
          <cell r="AK89" t="str">
            <v>Lisa Low Associates</v>
          </cell>
          <cell r="AL89" t="str">
            <v>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v>
          </cell>
          <cell r="AM89" t="str">
            <v xml:space="preserve">Upgrade 3 units identified requiring ADA compliance…upgrades include plumbing and electrical throughout the units, kitchens, bathrooms, toilets, vanities, flooring and cabinets.  </v>
          </cell>
          <cell r="AN89">
            <v>42838</v>
          </cell>
          <cell r="AO89">
            <v>0</v>
          </cell>
          <cell r="AQ89">
            <v>1</v>
          </cell>
          <cell r="AR89">
            <v>43032</v>
          </cell>
          <cell r="AS89">
            <v>0</v>
          </cell>
          <cell r="AW89">
            <v>42979</v>
          </cell>
          <cell r="AX89">
            <v>43738</v>
          </cell>
          <cell r="AY89">
            <v>0</v>
          </cell>
          <cell r="BE89">
            <v>42916</v>
          </cell>
        </row>
        <row r="90">
          <cell r="B90">
            <v>91</v>
          </cell>
          <cell r="C90">
            <v>2017</v>
          </cell>
          <cell r="D90">
            <v>0</v>
          </cell>
          <cell r="E90" t="str">
            <v>Killingly</v>
          </cell>
          <cell r="F90" t="str">
            <v>Town</v>
          </cell>
          <cell r="G90" t="str">
            <v>Mary Bromm</v>
          </cell>
          <cell r="H90" t="str">
            <v>069</v>
          </cell>
          <cell r="I90" t="str">
            <v>0.00</v>
          </cell>
          <cell r="M90" t="str">
            <v>Sean</v>
          </cell>
          <cell r="N90" t="str">
            <v>Hendricks</v>
          </cell>
          <cell r="O90" t="str">
            <v>Town Manager</v>
          </cell>
          <cell r="P90" t="str">
            <v>Killingly Town Hall</v>
          </cell>
          <cell r="Q90" t="str">
            <v>172 Main Street</v>
          </cell>
          <cell r="R90" t="str">
            <v>Killingly</v>
          </cell>
          <cell r="S90" t="str">
            <v>CT</v>
          </cell>
          <cell r="T90" t="str">
            <v>06239</v>
          </cell>
          <cell r="U90">
            <v>700000</v>
          </cell>
          <cell r="Y90" t="str">
            <v>Rehab of Domestic Violence Shelter</v>
          </cell>
          <cell r="Z90" t="str">
            <v>Public Facilities</v>
          </cell>
          <cell r="AA90" t="str">
            <v>Dominic Carew</v>
          </cell>
          <cell r="AB90" t="str">
            <v>(860) 270-8164</v>
          </cell>
          <cell r="AC90" t="str">
            <v>Seven Hundred Thousand</v>
          </cell>
          <cell r="AD90" t="str">
            <v>Danielson Domestic Violence Shelter</v>
          </cell>
          <cell r="AF90" t="str">
            <v>Mary Bromm</v>
          </cell>
          <cell r="AG90" t="str">
            <v>(860) 779-5355</v>
          </cell>
          <cell r="AH90" t="str">
            <v>MBromm@killingly.org</v>
          </cell>
          <cell r="AK90" t="str">
            <v>Town of Killingly Admin</v>
          </cell>
          <cell r="AN90">
            <v>42838</v>
          </cell>
          <cell r="AO90">
            <v>0</v>
          </cell>
          <cell r="AQ90">
            <v>1</v>
          </cell>
          <cell r="AS90">
            <v>0</v>
          </cell>
          <cell r="AY90">
            <v>0</v>
          </cell>
          <cell r="BE90">
            <v>42916</v>
          </cell>
        </row>
        <row r="91">
          <cell r="A91" t="str">
            <v>SC1707101</v>
          </cell>
          <cell r="B91">
            <v>92</v>
          </cell>
          <cell r="C91">
            <v>2017</v>
          </cell>
          <cell r="D91">
            <v>1</v>
          </cell>
          <cell r="E91" t="str">
            <v>Lebanon</v>
          </cell>
          <cell r="F91" t="str">
            <v>Town</v>
          </cell>
          <cell r="G91" t="str">
            <v>Peter Huckins</v>
          </cell>
          <cell r="H91" t="str">
            <v>071</v>
          </cell>
          <cell r="I91" t="str">
            <v>78.5</v>
          </cell>
          <cell r="J91" t="str">
            <v>3141</v>
          </cell>
          <cell r="K91" t="str">
            <v>3142</v>
          </cell>
          <cell r="L91" t="str">
            <v>17DOH0014SC</v>
          </cell>
          <cell r="M91" t="str">
            <v>Betsy</v>
          </cell>
          <cell r="N91" t="str">
            <v>Petrie</v>
          </cell>
          <cell r="O91" t="str">
            <v>First Selectman</v>
          </cell>
          <cell r="P91" t="str">
            <v>Lebanon Town Hall</v>
          </cell>
          <cell r="Q91" t="str">
            <v>579 Exeter Road</v>
          </cell>
          <cell r="R91" t="str">
            <v>Lebanon</v>
          </cell>
          <cell r="S91" t="str">
            <v>CT</v>
          </cell>
          <cell r="T91" t="str">
            <v>06249</v>
          </cell>
          <cell r="U91">
            <v>400000</v>
          </cell>
          <cell r="V91">
            <v>319000</v>
          </cell>
          <cell r="W91">
            <v>48000</v>
          </cell>
          <cell r="X91">
            <v>33000</v>
          </cell>
          <cell r="Y91" t="str">
            <v>Housing Rehabilitation Program</v>
          </cell>
          <cell r="Z91" t="str">
            <v>Housing Rehabilitation Program</v>
          </cell>
          <cell r="AA91" t="str">
            <v>Dominic Carew</v>
          </cell>
          <cell r="AB91" t="str">
            <v>(860) 270-8164</v>
          </cell>
          <cell r="AC91" t="str">
            <v>Four Hundred Thousand</v>
          </cell>
          <cell r="AD91" t="str">
            <v>Town Wide</v>
          </cell>
          <cell r="AE91" t="str">
            <v>06-6002031</v>
          </cell>
          <cell r="AF91" t="str">
            <v>Betsie Petrie</v>
          </cell>
          <cell r="AG91" t="str">
            <v>(860) 642-6100</v>
          </cell>
          <cell r="AH91" t="str">
            <v>bpetrie@lebanonct.gov</v>
          </cell>
          <cell r="AI91" t="str">
            <v>peterhuckins@charter.net</v>
          </cell>
          <cell r="AJ91" t="str">
            <v>New London</v>
          </cell>
          <cell r="AK91" t="str">
            <v>Community Consulting, Inc.</v>
          </cell>
          <cell r="AL91" t="str">
            <v>The town will use the funding to continue its Housing Rehabilitation Loan Program to help low- and moderate-income homeowners rehabilitate their homes.  A total of ten (14) housing units are expected to be rehabilitated.</v>
          </cell>
          <cell r="AM91" t="str">
            <v>This project will include roof replacement, heating system upgrades, window replacement, lead paint and asbestos removal, electrical work, chimney replacements and foundations.</v>
          </cell>
          <cell r="AN91">
            <v>42838</v>
          </cell>
          <cell r="AO91">
            <v>0</v>
          </cell>
          <cell r="AQ91">
            <v>1</v>
          </cell>
          <cell r="AR91">
            <v>43004</v>
          </cell>
          <cell r="AS91">
            <v>0</v>
          </cell>
          <cell r="AW91">
            <v>42979</v>
          </cell>
          <cell r="AX91">
            <v>43738</v>
          </cell>
          <cell r="AY91">
            <v>0</v>
          </cell>
          <cell r="BE91">
            <v>42916</v>
          </cell>
        </row>
        <row r="92">
          <cell r="B92">
            <v>93</v>
          </cell>
          <cell r="C92">
            <v>2017</v>
          </cell>
          <cell r="D92">
            <v>0</v>
          </cell>
          <cell r="E92" t="str">
            <v>Ledyard</v>
          </cell>
          <cell r="F92" t="str">
            <v>Town</v>
          </cell>
          <cell r="H92" t="str">
            <v>072</v>
          </cell>
          <cell r="I92" t="str">
            <v>NA</v>
          </cell>
          <cell r="M92" t="str">
            <v>Michael</v>
          </cell>
          <cell r="N92" t="str">
            <v>Finkelstein</v>
          </cell>
          <cell r="O92" t="str">
            <v>Mayor</v>
          </cell>
          <cell r="P92" t="str">
            <v>Ledyard Town Hall</v>
          </cell>
          <cell r="Q92" t="str">
            <v>741 Colonel Ledyard Highway</v>
          </cell>
          <cell r="R92" t="str">
            <v>Ledyard</v>
          </cell>
          <cell r="S92" t="str">
            <v>CT</v>
          </cell>
          <cell r="T92" t="str">
            <v>06339</v>
          </cell>
          <cell r="U92">
            <v>400000</v>
          </cell>
          <cell r="Y92" t="str">
            <v>Ledyard Housing Rehabilitation Program</v>
          </cell>
          <cell r="Z92" t="str">
            <v>Housing Rehabilitation Program</v>
          </cell>
          <cell r="AA92" t="str">
            <v>Dominic Carew</v>
          </cell>
          <cell r="AB92" t="str">
            <v>(860) 270-8164</v>
          </cell>
          <cell r="AC92" t="str">
            <v>Four Hundred Thousand</v>
          </cell>
          <cell r="AQ92">
            <v>0</v>
          </cell>
          <cell r="AS92">
            <v>0</v>
          </cell>
          <cell r="AY92">
            <v>0</v>
          </cell>
        </row>
        <row r="93">
          <cell r="B93">
            <v>94</v>
          </cell>
          <cell r="C93">
            <v>2017</v>
          </cell>
          <cell r="D93">
            <v>0</v>
          </cell>
          <cell r="E93" t="str">
            <v>Madison</v>
          </cell>
          <cell r="F93" t="str">
            <v>Town</v>
          </cell>
          <cell r="H93" t="str">
            <v>076</v>
          </cell>
          <cell r="I93" t="str">
            <v>NA</v>
          </cell>
          <cell r="M93" t="str">
            <v>Tom</v>
          </cell>
          <cell r="N93" t="str">
            <v>Banisch</v>
          </cell>
          <cell r="O93" t="str">
            <v>First Selectman</v>
          </cell>
          <cell r="P93" t="str">
            <v>Madison Town Hall</v>
          </cell>
          <cell r="Q93" t="str">
            <v>8 Campus Drive</v>
          </cell>
          <cell r="R93" t="str">
            <v>Madison</v>
          </cell>
          <cell r="S93" t="str">
            <v>CT</v>
          </cell>
          <cell r="T93" t="str">
            <v>06443</v>
          </cell>
          <cell r="U93">
            <v>800000</v>
          </cell>
          <cell r="Y93" t="str">
            <v>Concord Meadows Senior Housing</v>
          </cell>
          <cell r="Z93" t="str">
            <v>Public Housing Rehabilitation</v>
          </cell>
          <cell r="AC93" t="str">
            <v>Eight Hundred Thousand</v>
          </cell>
          <cell r="AQ93">
            <v>0</v>
          </cell>
          <cell r="AS93">
            <v>0</v>
          </cell>
          <cell r="AY93">
            <v>0</v>
          </cell>
          <cell r="BE93">
            <v>42916</v>
          </cell>
        </row>
        <row r="94">
          <cell r="A94" t="str">
            <v>SC1708501</v>
          </cell>
          <cell r="B94">
            <v>95</v>
          </cell>
          <cell r="C94">
            <v>2017</v>
          </cell>
          <cell r="D94">
            <v>1</v>
          </cell>
          <cell r="E94" t="str">
            <v>Monroe</v>
          </cell>
          <cell r="F94" t="str">
            <v>Town</v>
          </cell>
          <cell r="G94" t="str">
            <v>Lisa Low</v>
          </cell>
          <cell r="H94" t="str">
            <v>085</v>
          </cell>
          <cell r="I94" t="str">
            <v>80.2</v>
          </cell>
          <cell r="J94" t="str">
            <v>3145</v>
          </cell>
          <cell r="K94" t="str">
            <v>3146</v>
          </cell>
          <cell r="L94" t="str">
            <v>17DOH0005SC</v>
          </cell>
          <cell r="M94" t="str">
            <v>Stephen J.</v>
          </cell>
          <cell r="N94" t="str">
            <v>Vavrek</v>
          </cell>
          <cell r="O94" t="str">
            <v>First Selectman</v>
          </cell>
          <cell r="P94" t="str">
            <v>Monroe Town Hall</v>
          </cell>
          <cell r="Q94" t="str">
            <v>7 Fan Hill Road</v>
          </cell>
          <cell r="R94" t="str">
            <v>Monroe</v>
          </cell>
          <cell r="S94" t="str">
            <v>CT</v>
          </cell>
          <cell r="T94" t="str">
            <v>06468</v>
          </cell>
          <cell r="U94">
            <v>400000</v>
          </cell>
          <cell r="V94">
            <v>319000</v>
          </cell>
          <cell r="W94">
            <v>48000</v>
          </cell>
          <cell r="X94">
            <v>33000</v>
          </cell>
          <cell r="Y94" t="str">
            <v>Monroe Housing Rehabilitation Program</v>
          </cell>
          <cell r="Z94" t="str">
            <v>Housing Rehabilitation Program</v>
          </cell>
          <cell r="AA94" t="str">
            <v>Dominic Carew</v>
          </cell>
          <cell r="AB94" t="str">
            <v>(860) 270-8164</v>
          </cell>
          <cell r="AC94" t="str">
            <v>Four Hundred Thousand</v>
          </cell>
          <cell r="AD94" t="str">
            <v>Town Wide</v>
          </cell>
          <cell r="AE94" t="str">
            <v>06-6002038</v>
          </cell>
          <cell r="AF94" t="str">
            <v>Stephen Vavrek</v>
          </cell>
          <cell r="AG94" t="str">
            <v>(203) 452-2821</v>
          </cell>
          <cell r="AH94" t="str">
            <v>svavrek@monroect.org</v>
          </cell>
          <cell r="AI94" t="str">
            <v>lisalowassociates@comcast.net</v>
          </cell>
          <cell r="AJ94" t="str">
            <v>Fairfield</v>
          </cell>
          <cell r="AK94" t="str">
            <v>Lisa Low Associates</v>
          </cell>
          <cell r="AL94" t="str">
            <v>The town will use this funding to continue its Housing Rehabilitation Loan Program to help low- and moderate-income homeowners throughout the town rehabilitate their homes.</v>
          </cell>
          <cell r="AM94" t="str">
            <v>Upgrades would include roof replacement, heating systems, window and door replacement, lead paint and asbestos removal, electrical and code upgrades, septic system repairs/replacements etc.</v>
          </cell>
          <cell r="AN94">
            <v>42838</v>
          </cell>
          <cell r="AO94">
            <v>0</v>
          </cell>
          <cell r="AQ94">
            <v>1</v>
          </cell>
          <cell r="AR94">
            <v>43025</v>
          </cell>
          <cell r="AS94">
            <v>0</v>
          </cell>
          <cell r="AW94">
            <v>42979</v>
          </cell>
          <cell r="AX94">
            <v>43738</v>
          </cell>
          <cell r="AY94">
            <v>0</v>
          </cell>
          <cell r="BE94">
            <v>42916</v>
          </cell>
        </row>
        <row r="95">
          <cell r="A95" t="str">
            <v>SC1708701</v>
          </cell>
          <cell r="B95">
            <v>96</v>
          </cell>
          <cell r="C95">
            <v>2017</v>
          </cell>
          <cell r="D95">
            <v>1</v>
          </cell>
          <cell r="E95" t="str">
            <v>Morris</v>
          </cell>
          <cell r="F95" t="str">
            <v>Town</v>
          </cell>
          <cell r="G95" t="str">
            <v>Lisa Low</v>
          </cell>
          <cell r="H95" t="str">
            <v>087</v>
          </cell>
          <cell r="I95" t="str">
            <v>68.7</v>
          </cell>
          <cell r="J95" t="str">
            <v>3143</v>
          </cell>
          <cell r="K95" t="str">
            <v>3144</v>
          </cell>
          <cell r="L95" t="str">
            <v>17DOH0019SC</v>
          </cell>
          <cell r="M95" t="str">
            <v>Tom</v>
          </cell>
          <cell r="N95" t="str">
            <v>Weik</v>
          </cell>
          <cell r="O95" t="str">
            <v>First Selectman</v>
          </cell>
          <cell r="P95" t="str">
            <v>Morris Town Hall</v>
          </cell>
          <cell r="Q95" t="str">
            <v>3 East Street</v>
          </cell>
          <cell r="R95" t="str">
            <v>Morris</v>
          </cell>
          <cell r="S95" t="str">
            <v>CT</v>
          </cell>
          <cell r="T95" t="str">
            <v>06763</v>
          </cell>
          <cell r="U95">
            <v>400000</v>
          </cell>
          <cell r="V95">
            <v>319000</v>
          </cell>
          <cell r="W95">
            <v>48000</v>
          </cell>
          <cell r="X95">
            <v>33000</v>
          </cell>
          <cell r="Y95" t="str">
            <v>Morris Housing Rehabilitation Program</v>
          </cell>
          <cell r="Z95" t="str">
            <v>Housing Rehabilitation Program</v>
          </cell>
          <cell r="AA95" t="str">
            <v>Jerome Mihm</v>
          </cell>
          <cell r="AB95" t="str">
            <v>(860) 270-8097</v>
          </cell>
          <cell r="AC95" t="str">
            <v>Four Hundred Thousand</v>
          </cell>
          <cell r="AD95" t="str">
            <v>Town Wide</v>
          </cell>
          <cell r="AE95" t="str">
            <v>06-6002040</v>
          </cell>
          <cell r="AF95" t="str">
            <v>Thomas Weik</v>
          </cell>
          <cell r="AG95" t="str">
            <v>(860) 567-7430</v>
          </cell>
          <cell r="AH95" t="str">
            <v>selectmen@townofmorrisct.com</v>
          </cell>
          <cell r="AI95" t="str">
            <v>lisalowassociates@comcast.net</v>
          </cell>
          <cell r="AJ95" t="str">
            <v>Litchfield</v>
          </cell>
          <cell r="AK95" t="str">
            <v>Lisa Low Associates</v>
          </cell>
          <cell r="AL95" t="str">
            <v>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95">
            <v>42838</v>
          </cell>
          <cell r="AO95">
            <v>0</v>
          </cell>
          <cell r="AQ95">
            <v>1</v>
          </cell>
          <cell r="AS95">
            <v>0</v>
          </cell>
          <cell r="AW95">
            <v>42979</v>
          </cell>
          <cell r="AX95">
            <v>43738</v>
          </cell>
          <cell r="AY95">
            <v>1</v>
          </cell>
          <cell r="AZ95">
            <v>43830</v>
          </cell>
          <cell r="BE95">
            <v>42916</v>
          </cell>
        </row>
        <row r="96">
          <cell r="A96" t="str">
            <v>SC1709101</v>
          </cell>
          <cell r="B96">
            <v>97</v>
          </cell>
          <cell r="C96">
            <v>2017</v>
          </cell>
          <cell r="D96">
            <v>1</v>
          </cell>
          <cell r="E96" t="str">
            <v>New Fairfield</v>
          </cell>
          <cell r="F96" t="str">
            <v>Town</v>
          </cell>
          <cell r="G96" t="str">
            <v>Lisa Low</v>
          </cell>
          <cell r="H96" t="str">
            <v>091</v>
          </cell>
          <cell r="I96" t="str">
            <v>82.2</v>
          </cell>
          <cell r="J96" t="str">
            <v>3147</v>
          </cell>
          <cell r="K96" t="str">
            <v>3148</v>
          </cell>
          <cell r="L96" t="str">
            <v>17DOH0011SC</v>
          </cell>
          <cell r="M96" t="str">
            <v>Patricia</v>
          </cell>
          <cell r="N96" t="str">
            <v>Del Monaco</v>
          </cell>
          <cell r="O96" t="str">
            <v>First Selectman</v>
          </cell>
          <cell r="P96" t="str">
            <v>New Fairfield Town Hall</v>
          </cell>
          <cell r="Q96" t="str">
            <v>4 Bush Hill Road</v>
          </cell>
          <cell r="R96" t="str">
            <v>New Fairfield</v>
          </cell>
          <cell r="S96" t="str">
            <v>CT</v>
          </cell>
          <cell r="T96" t="str">
            <v>06812</v>
          </cell>
          <cell r="U96">
            <v>400000</v>
          </cell>
          <cell r="V96">
            <v>319000</v>
          </cell>
          <cell r="W96">
            <v>48000</v>
          </cell>
          <cell r="X96">
            <v>33000</v>
          </cell>
          <cell r="Y96" t="str">
            <v>New Fairfield Housing Rehabilitation Program</v>
          </cell>
          <cell r="Z96" t="str">
            <v>Housing Rehabilitation Program</v>
          </cell>
          <cell r="AA96" t="str">
            <v>Dominic Carew</v>
          </cell>
          <cell r="AB96" t="str">
            <v>(860) 270-8097</v>
          </cell>
          <cell r="AC96" t="str">
            <v>Four Hundred Thousand</v>
          </cell>
          <cell r="AD96" t="str">
            <v>Town Wide</v>
          </cell>
          <cell r="AE96" t="str">
            <v>06-6002044</v>
          </cell>
          <cell r="AF96" t="str">
            <v>Patricia Del Monaco</v>
          </cell>
          <cell r="AG96" t="str">
            <v>(203) 312-5600</v>
          </cell>
          <cell r="AH96" t="str">
            <v>pdelmonaco@newfairfield.org</v>
          </cell>
          <cell r="AI96" t="str">
            <v>lisalowassociates@comcast.net</v>
          </cell>
          <cell r="AJ96" t="str">
            <v>Fairfield</v>
          </cell>
          <cell r="AK96" t="str">
            <v>Lisa Low Associates</v>
          </cell>
          <cell r="AL96" t="str">
            <v>The town will use this funding to continue its Housing Rehabilitation Loan Program to help low- and moderate-income homeowners throughout the town rehabilitate their homes.</v>
          </cell>
          <cell r="AM96" t="str">
            <v>Upgrades would include roof replacement, heating systems, window and door replacement, lead paint and asbestos removal, electrical and code upgrades, septic system repairs/replacements etc.</v>
          </cell>
          <cell r="AN96">
            <v>42838</v>
          </cell>
          <cell r="AO96">
            <v>0</v>
          </cell>
          <cell r="AQ96">
            <v>1</v>
          </cell>
          <cell r="AR96">
            <v>43025</v>
          </cell>
          <cell r="AS96">
            <v>0</v>
          </cell>
          <cell r="AW96">
            <v>42979</v>
          </cell>
          <cell r="AX96">
            <v>43738</v>
          </cell>
          <cell r="AY96">
            <v>0</v>
          </cell>
          <cell r="BE96">
            <v>42916</v>
          </cell>
        </row>
        <row r="97">
          <cell r="B97">
            <v>98</v>
          </cell>
          <cell r="C97">
            <v>2017</v>
          </cell>
          <cell r="D97">
            <v>0</v>
          </cell>
          <cell r="E97" t="str">
            <v>New Milford</v>
          </cell>
          <cell r="F97" t="str">
            <v>Town</v>
          </cell>
          <cell r="G97" t="str">
            <v>Nancy Wagner</v>
          </cell>
          <cell r="H97" t="str">
            <v>096</v>
          </cell>
          <cell r="I97" t="str">
            <v>62.10</v>
          </cell>
          <cell r="M97" t="str">
            <v>David</v>
          </cell>
          <cell r="N97" t="str">
            <v>Gronbach</v>
          </cell>
          <cell r="O97" t="str">
            <v>Mayor</v>
          </cell>
          <cell r="P97" t="str">
            <v>New Milford Town Hall</v>
          </cell>
          <cell r="Q97" t="str">
            <v>100 Main Street</v>
          </cell>
          <cell r="R97" t="str">
            <v>New Milford</v>
          </cell>
          <cell r="S97" t="str">
            <v>CT</v>
          </cell>
          <cell r="T97" t="str">
            <v>06776</v>
          </cell>
          <cell r="U97">
            <v>800000</v>
          </cell>
          <cell r="Y97" t="str">
            <v>Renovation and Improvements at Glen Ayre</v>
          </cell>
          <cell r="Z97" t="str">
            <v>Public Housing Modernization</v>
          </cell>
          <cell r="AA97" t="str">
            <v>Dominic Carew</v>
          </cell>
          <cell r="AB97" t="str">
            <v>(860) 270-8164</v>
          </cell>
          <cell r="AC97" t="str">
            <v>Eight Hundred Thousand</v>
          </cell>
          <cell r="AD97" t="str">
            <v>Glen Ayre</v>
          </cell>
          <cell r="AF97" t="str">
            <v>Robin Seidman</v>
          </cell>
          <cell r="AG97" t="str">
            <v>(860) 355-6010</v>
          </cell>
          <cell r="AH97" t="str">
            <v>rseidman@newmilford.org</v>
          </cell>
          <cell r="AI97" t="str">
            <v>Larry@lwagnerassociates.com</v>
          </cell>
          <cell r="AJ97" t="str">
            <v>Litchfield</v>
          </cell>
          <cell r="AK97" t="str">
            <v>L.wagner &amp; Associates</v>
          </cell>
          <cell r="AN97">
            <v>42838</v>
          </cell>
          <cell r="AO97">
            <v>0</v>
          </cell>
          <cell r="AQ97">
            <v>1</v>
          </cell>
          <cell r="AS97">
            <v>0</v>
          </cell>
          <cell r="AY97">
            <v>0</v>
          </cell>
          <cell r="BE97">
            <v>42916</v>
          </cell>
        </row>
        <row r="98">
          <cell r="B98">
            <v>99</v>
          </cell>
          <cell r="C98">
            <v>2017</v>
          </cell>
          <cell r="D98">
            <v>0</v>
          </cell>
          <cell r="E98" t="str">
            <v>Newtown</v>
          </cell>
          <cell r="F98" t="str">
            <v>Town</v>
          </cell>
          <cell r="G98" t="str">
            <v>Nancy Wagner</v>
          </cell>
          <cell r="H98" t="str">
            <v>097</v>
          </cell>
          <cell r="I98" t="str">
            <v>60.6</v>
          </cell>
          <cell r="M98" t="str">
            <v>E. Patricia</v>
          </cell>
          <cell r="N98" t="str">
            <v>Llodra</v>
          </cell>
          <cell r="O98" t="str">
            <v>First Selectman</v>
          </cell>
          <cell r="P98" t="str">
            <v>Newtown Town Hall</v>
          </cell>
          <cell r="Q98" t="str">
            <v>45 Main Street</v>
          </cell>
          <cell r="R98" t="str">
            <v>Newtown</v>
          </cell>
          <cell r="S98" t="str">
            <v>CT</v>
          </cell>
          <cell r="T98" t="str">
            <v>06470</v>
          </cell>
          <cell r="U98">
            <v>800000</v>
          </cell>
          <cell r="Y98" t="str">
            <v>Nunnawauk Meadows Roof Replacement &amp; Energy Improvements</v>
          </cell>
          <cell r="Z98" t="str">
            <v>Public Housing Modernization</v>
          </cell>
          <cell r="AA98" t="str">
            <v>Dominic Carew</v>
          </cell>
          <cell r="AB98" t="str">
            <v>(860) 270-8164</v>
          </cell>
          <cell r="AC98" t="str">
            <v>Eight Hundred Thousand</v>
          </cell>
          <cell r="AD98" t="str">
            <v>Nunnawauck Meadows</v>
          </cell>
          <cell r="AF98" t="str">
            <v>Christal Preszeler</v>
          </cell>
          <cell r="AG98" t="str">
            <v>(203) 270-4282</v>
          </cell>
          <cell r="AH98" t="str">
            <v>christal.preszeler@newtown-CT.gov</v>
          </cell>
          <cell r="AI98" t="str">
            <v>Larry@lwagnerassociates.com</v>
          </cell>
          <cell r="AJ98" t="str">
            <v>Fairfield</v>
          </cell>
          <cell r="AK98" t="str">
            <v>L.wagner &amp; Associates</v>
          </cell>
          <cell r="AN98">
            <v>42838</v>
          </cell>
          <cell r="AO98">
            <v>0</v>
          </cell>
          <cell r="AQ98">
            <v>1</v>
          </cell>
          <cell r="AS98">
            <v>0</v>
          </cell>
          <cell r="AY98">
            <v>0</v>
          </cell>
          <cell r="BE98">
            <v>42916</v>
          </cell>
        </row>
        <row r="99">
          <cell r="A99" t="str">
            <v>SC1710101</v>
          </cell>
          <cell r="B99">
            <v>100</v>
          </cell>
          <cell r="C99">
            <v>2017</v>
          </cell>
          <cell r="D99">
            <v>1</v>
          </cell>
          <cell r="E99" t="str">
            <v>North Haven</v>
          </cell>
          <cell r="F99" t="str">
            <v>Town</v>
          </cell>
          <cell r="G99" t="str">
            <v>Nancy Wagner</v>
          </cell>
          <cell r="H99" t="str">
            <v>101</v>
          </cell>
          <cell r="I99" t="str">
            <v>67.8</v>
          </cell>
          <cell r="J99" t="str">
            <v>3149</v>
          </cell>
          <cell r="K99" t="str">
            <v>3150</v>
          </cell>
          <cell r="L99" t="str">
            <v>17DOH0006SC</v>
          </cell>
          <cell r="M99" t="str">
            <v>Michael J.</v>
          </cell>
          <cell r="N99" t="str">
            <v>Freda</v>
          </cell>
          <cell r="O99" t="str">
            <v>First Selectman</v>
          </cell>
          <cell r="P99" t="str">
            <v>North Haven Town Hall</v>
          </cell>
          <cell r="Q99" t="str">
            <v>18 Church Street</v>
          </cell>
          <cell r="R99" t="str">
            <v>North Haven</v>
          </cell>
          <cell r="S99" t="str">
            <v>CT</v>
          </cell>
          <cell r="T99" t="str">
            <v>06473</v>
          </cell>
          <cell r="U99">
            <v>800000</v>
          </cell>
          <cell r="V99">
            <v>690000</v>
          </cell>
          <cell r="W99">
            <v>81500</v>
          </cell>
          <cell r="X99">
            <v>28500</v>
          </cell>
          <cell r="Y99" t="str">
            <v>Parkside Manor Site Improvements</v>
          </cell>
          <cell r="Z99" t="str">
            <v>Public Housing Modernization</v>
          </cell>
          <cell r="AA99" t="str">
            <v>Dominic Carew</v>
          </cell>
          <cell r="AB99" t="str">
            <v>(860) 270-8164</v>
          </cell>
          <cell r="AC99" t="str">
            <v>Eight Hundred Thousand</v>
          </cell>
          <cell r="AD99" t="str">
            <v>Parkside Manor</v>
          </cell>
          <cell r="AE99" t="str">
            <v>06-6002054</v>
          </cell>
          <cell r="AF99" t="str">
            <v>Valerie Goodkin</v>
          </cell>
          <cell r="AG99" t="str">
            <v>(203) 239-5321</v>
          </cell>
          <cell r="AH99" t="str">
            <v>goodkin.valerie@town.north-haven.ct.us</v>
          </cell>
          <cell r="AI99" t="str">
            <v>larry@lwagnerassociates.com</v>
          </cell>
          <cell r="AJ99" t="str">
            <v>New Haven</v>
          </cell>
          <cell r="AK99" t="str">
            <v>L.wagner &amp; Associates</v>
          </cell>
          <cell r="AL99" t="str">
            <v>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v>
          </cell>
          <cell r="AN99">
            <v>42838</v>
          </cell>
          <cell r="AO99">
            <v>0</v>
          </cell>
          <cell r="AQ99">
            <v>1</v>
          </cell>
          <cell r="AR99">
            <v>43013</v>
          </cell>
          <cell r="AS99">
            <v>0</v>
          </cell>
          <cell r="AV99" t="str">
            <v>203-239-5321</v>
          </cell>
          <cell r="AW99">
            <v>42979</v>
          </cell>
          <cell r="AX99">
            <v>43738</v>
          </cell>
          <cell r="AY99">
            <v>0</v>
          </cell>
          <cell r="BE99">
            <v>42916</v>
          </cell>
        </row>
        <row r="100">
          <cell r="A100" t="str">
            <v>SC1711201</v>
          </cell>
          <cell r="B100">
            <v>101</v>
          </cell>
          <cell r="C100">
            <v>2017</v>
          </cell>
          <cell r="D100">
            <v>1</v>
          </cell>
          <cell r="E100" t="str">
            <v>Pomfret</v>
          </cell>
          <cell r="F100" t="str">
            <v>Town</v>
          </cell>
          <cell r="G100" t="str">
            <v>Peter Sanborn</v>
          </cell>
          <cell r="H100" t="str">
            <v>112</v>
          </cell>
          <cell r="I100" t="str">
            <v>70.0</v>
          </cell>
          <cell r="J100" t="str">
            <v>3151</v>
          </cell>
          <cell r="K100" t="str">
            <v>3152</v>
          </cell>
          <cell r="L100" t="str">
            <v>17DOH0012SC</v>
          </cell>
          <cell r="M100" t="str">
            <v>Craig W.</v>
          </cell>
          <cell r="N100" t="str">
            <v>Baldwin</v>
          </cell>
          <cell r="O100" t="str">
            <v>First Selectman</v>
          </cell>
          <cell r="P100" t="str">
            <v>Pomfret Town Hall</v>
          </cell>
          <cell r="Q100" t="str">
            <v>5 Haven Road</v>
          </cell>
          <cell r="R100" t="str">
            <v>Pomfret</v>
          </cell>
          <cell r="S100" t="str">
            <v>CT</v>
          </cell>
          <cell r="T100" t="str">
            <v>06259</v>
          </cell>
          <cell r="U100">
            <v>688000</v>
          </cell>
          <cell r="V100">
            <v>592231</v>
          </cell>
          <cell r="W100">
            <v>68405</v>
          </cell>
          <cell r="X100">
            <v>27364</v>
          </cell>
          <cell r="Y100" t="str">
            <v>Seely-Brown Village Capital Improvements</v>
          </cell>
          <cell r="Z100" t="str">
            <v>Public Housing Modernization</v>
          </cell>
          <cell r="AA100" t="str">
            <v>Dominic Carew</v>
          </cell>
          <cell r="AB100" t="str">
            <v>(860) 270-8164</v>
          </cell>
          <cell r="AC100" t="str">
            <v>Six Hundred Eighty Eight Thousand</v>
          </cell>
          <cell r="AD100" t="str">
            <v>Seely-Brown Village</v>
          </cell>
          <cell r="AE100" t="str">
            <v>06-6002066</v>
          </cell>
          <cell r="AF100" t="str">
            <v>Bonnie Ryan</v>
          </cell>
          <cell r="AG100" t="str">
            <v>(860) 928-0191</v>
          </cell>
          <cell r="AH100" t="str">
            <v>bonnie.ryan@pomfretct.gov</v>
          </cell>
          <cell r="AI100" t="str">
            <v>psanborn@cogincorp.com</v>
          </cell>
          <cell r="AJ100" t="str">
            <v>Windham</v>
          </cell>
          <cell r="AK100" t="str">
            <v>Community Opportunities Group, Inc.</v>
          </cell>
          <cell r="AL100" t="str">
            <v>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v>
          </cell>
          <cell r="AM100" t="str">
            <v>Interior closets doors in all apartments will be replaced with bi-fold doors more appropriate for the again population at Seely-Brown.</v>
          </cell>
          <cell r="AN100">
            <v>42838</v>
          </cell>
          <cell r="AO100">
            <v>0</v>
          </cell>
          <cell r="AQ100">
            <v>1</v>
          </cell>
          <cell r="AR100">
            <v>43031</v>
          </cell>
          <cell r="AS100">
            <v>0</v>
          </cell>
          <cell r="AW100">
            <v>42979</v>
          </cell>
          <cell r="AX100">
            <v>43738</v>
          </cell>
          <cell r="AY100">
            <v>0</v>
          </cell>
          <cell r="BE100">
            <v>42916</v>
          </cell>
        </row>
        <row r="101">
          <cell r="B101">
            <v>102</v>
          </cell>
          <cell r="C101">
            <v>2017</v>
          </cell>
          <cell r="D101">
            <v>0</v>
          </cell>
          <cell r="E101" t="str">
            <v>Seymour</v>
          </cell>
          <cell r="F101" t="str">
            <v>Town</v>
          </cell>
          <cell r="G101" t="str">
            <v>Lisa Low</v>
          </cell>
          <cell r="H101" t="str">
            <v>124</v>
          </cell>
          <cell r="I101" t="str">
            <v>0.00</v>
          </cell>
          <cell r="M101" t="str">
            <v>W. Kurt</v>
          </cell>
          <cell r="N101" t="str">
            <v>Miller</v>
          </cell>
          <cell r="O101" t="str">
            <v>First Selectman</v>
          </cell>
          <cell r="P101" t="str">
            <v>Seymour Town Hall</v>
          </cell>
          <cell r="Q101" t="str">
            <v>1 First Street</v>
          </cell>
          <cell r="R101" t="str">
            <v>Seymour</v>
          </cell>
          <cell r="S101" t="str">
            <v>CT</v>
          </cell>
          <cell r="T101" t="str">
            <v>06483</v>
          </cell>
          <cell r="U101">
            <v>500000</v>
          </cell>
          <cell r="Y101" t="str">
            <v>The Reverend Albert Callahan House &amp; Normand Ray House</v>
          </cell>
          <cell r="Z101" t="str">
            <v>Public Housing Modernization</v>
          </cell>
          <cell r="AA101" t="str">
            <v>Jerome Mihm</v>
          </cell>
          <cell r="AB101" t="str">
            <v>(860) 270-8097</v>
          </cell>
          <cell r="AC101" t="str">
            <v>Five Hundred Thousand</v>
          </cell>
          <cell r="AD101" t="str">
            <v>Norman Ray and Albert Callahan House</v>
          </cell>
          <cell r="AE101" t="str">
            <v>06-6002081</v>
          </cell>
          <cell r="AF101" t="str">
            <v>W. Kurt Miller</v>
          </cell>
          <cell r="AG101" t="str">
            <v>(203) 888-2511</v>
          </cell>
          <cell r="AH101" t="str">
            <v>kmiller@seymourct.org</v>
          </cell>
          <cell r="AI101" t="str">
            <v>lisalowassociates@comcast.net</v>
          </cell>
          <cell r="AK101" t="str">
            <v>Lisa Low Associates</v>
          </cell>
          <cell r="AN101">
            <v>42838</v>
          </cell>
          <cell r="AO101">
            <v>0</v>
          </cell>
          <cell r="AQ101">
            <v>1</v>
          </cell>
          <cell r="AS101">
            <v>0</v>
          </cell>
          <cell r="AY101">
            <v>0</v>
          </cell>
          <cell r="BE101">
            <v>42916</v>
          </cell>
        </row>
        <row r="102">
          <cell r="A102" t="str">
            <v>SC1712801</v>
          </cell>
          <cell r="B102">
            <v>103</v>
          </cell>
          <cell r="C102">
            <v>2017</v>
          </cell>
          <cell r="D102">
            <v>1</v>
          </cell>
          <cell r="E102" t="str">
            <v>Simsbury</v>
          </cell>
          <cell r="F102" t="str">
            <v>Town</v>
          </cell>
          <cell r="G102" t="str">
            <v>Nancy Wagner</v>
          </cell>
          <cell r="H102" t="str">
            <v>128</v>
          </cell>
          <cell r="I102" t="str">
            <v>71.2</v>
          </cell>
          <cell r="J102" t="str">
            <v>3153</v>
          </cell>
          <cell r="K102" t="str">
            <v>3154</v>
          </cell>
          <cell r="L102" t="str">
            <v>17DOH0002SC</v>
          </cell>
          <cell r="M102" t="str">
            <v>Maria</v>
          </cell>
          <cell r="N102" t="str">
            <v>Capriola</v>
          </cell>
          <cell r="O102" t="str">
            <v>First Selectman</v>
          </cell>
          <cell r="P102" t="str">
            <v>Simsbury Town Hall</v>
          </cell>
          <cell r="Q102" t="str">
            <v>933 Hopmeadow Street</v>
          </cell>
          <cell r="R102" t="str">
            <v>Simsbury</v>
          </cell>
          <cell r="S102" t="str">
            <v>CT</v>
          </cell>
          <cell r="T102" t="str">
            <v>06070</v>
          </cell>
          <cell r="U102">
            <v>750000</v>
          </cell>
          <cell r="V102">
            <v>631500</v>
          </cell>
          <cell r="W102">
            <v>90000</v>
          </cell>
          <cell r="X102">
            <v>28500</v>
          </cell>
          <cell r="Y102" t="str">
            <v>Virginia Connelly Residence Dr. Owen J. Murphy</v>
          </cell>
          <cell r="Z102" t="str">
            <v>Public Housing Modernization</v>
          </cell>
          <cell r="AA102" t="str">
            <v>Dominic Carew</v>
          </cell>
          <cell r="AB102" t="str">
            <v>(860) 270-8164</v>
          </cell>
          <cell r="AC102" t="str">
            <v>Seven Hundred Fifty Thousand</v>
          </cell>
          <cell r="AD102" t="str">
            <v>Virginia Connelly and Dr. Owen J. Murphy</v>
          </cell>
          <cell r="AE102" t="str">
            <v>06-6002085</v>
          </cell>
          <cell r="AF102" t="str">
            <v>Thomas Cooke</v>
          </cell>
          <cell r="AG102" t="str">
            <v>(860) 658-3230</v>
          </cell>
          <cell r="AH102" t="str">
            <v>tcooke@simsbury-ct.gov</v>
          </cell>
          <cell r="AI102" t="str">
            <v>larry@lwagnerassociates.com</v>
          </cell>
          <cell r="AJ102" t="str">
            <v>Hartford</v>
          </cell>
          <cell r="AK102" t="str">
            <v>L.Wagner &amp; Associates</v>
          </cell>
          <cell r="AL102" t="str">
            <v>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v>
          </cell>
          <cell r="AN102">
            <v>42838</v>
          </cell>
          <cell r="AO102">
            <v>0</v>
          </cell>
          <cell r="AQ102">
            <v>1</v>
          </cell>
          <cell r="AR102">
            <v>43014</v>
          </cell>
          <cell r="AS102">
            <v>0</v>
          </cell>
          <cell r="AW102">
            <v>42979</v>
          </cell>
          <cell r="AX102">
            <v>43738</v>
          </cell>
          <cell r="AY102">
            <v>0</v>
          </cell>
          <cell r="BE102">
            <v>42916</v>
          </cell>
        </row>
        <row r="103">
          <cell r="A103" t="str">
            <v>SC1713101</v>
          </cell>
          <cell r="B103">
            <v>104</v>
          </cell>
          <cell r="C103">
            <v>2017</v>
          </cell>
          <cell r="D103">
            <v>1</v>
          </cell>
          <cell r="E103" t="str">
            <v>Southington</v>
          </cell>
          <cell r="F103" t="str">
            <v>Town</v>
          </cell>
          <cell r="G103" t="str">
            <v>Lisa Low</v>
          </cell>
          <cell r="H103" t="str">
            <v>131</v>
          </cell>
          <cell r="I103" t="str">
            <v>67.7</v>
          </cell>
          <cell r="M103" t="str">
            <v>Garry</v>
          </cell>
          <cell r="N103" t="str">
            <v>Brumback</v>
          </cell>
          <cell r="O103" t="str">
            <v>Town Manager</v>
          </cell>
          <cell r="P103" t="str">
            <v>Southington Town Hall</v>
          </cell>
          <cell r="Q103" t="str">
            <v>75 Main Street</v>
          </cell>
          <cell r="R103" t="str">
            <v>Southington</v>
          </cell>
          <cell r="S103" t="str">
            <v>CT</v>
          </cell>
          <cell r="T103" t="str">
            <v>06489</v>
          </cell>
          <cell r="U103">
            <v>400000</v>
          </cell>
          <cell r="V103">
            <v>319000</v>
          </cell>
          <cell r="W103">
            <v>48000</v>
          </cell>
          <cell r="X103">
            <v>33000</v>
          </cell>
          <cell r="Y103" t="str">
            <v>Southington Housing Rehabilitation</v>
          </cell>
          <cell r="Z103" t="str">
            <v>Housing Rehabilitation Program</v>
          </cell>
          <cell r="AA103" t="str">
            <v>Jerome Mihm</v>
          </cell>
          <cell r="AB103" t="str">
            <v>(860) 270-8097</v>
          </cell>
          <cell r="AC103" t="str">
            <v>Four Hundred Thousand</v>
          </cell>
          <cell r="AD103" t="str">
            <v>Town Wide</v>
          </cell>
          <cell r="AE103" t="str">
            <v>06-6002091</v>
          </cell>
          <cell r="AF103" t="str">
            <v>Garry Brumback</v>
          </cell>
          <cell r="AG103" t="str">
            <v>(860) 276-6200</v>
          </cell>
          <cell r="AH103" t="str">
            <v>brumbackg@southington.org</v>
          </cell>
          <cell r="AI103" t="str">
            <v>lisalowassociates@comcast.net</v>
          </cell>
          <cell r="AJ103" t="str">
            <v>Hartford</v>
          </cell>
          <cell r="AK103" t="str">
            <v>Lisa Low Associates</v>
          </cell>
          <cell r="AL103"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03">
            <v>42838</v>
          </cell>
          <cell r="AO103">
            <v>0</v>
          </cell>
          <cell r="AQ103">
            <v>1</v>
          </cell>
          <cell r="AS103">
            <v>0</v>
          </cell>
          <cell r="AW103">
            <v>42979</v>
          </cell>
          <cell r="AX103">
            <v>43738</v>
          </cell>
          <cell r="AY103">
            <v>0</v>
          </cell>
          <cell r="BE103">
            <v>42916</v>
          </cell>
        </row>
        <row r="104">
          <cell r="A104" t="str">
            <v>SC1713301</v>
          </cell>
          <cell r="B104">
            <v>105</v>
          </cell>
          <cell r="C104">
            <v>2017</v>
          </cell>
          <cell r="D104">
            <v>1</v>
          </cell>
          <cell r="E104" t="str">
            <v>Sprague</v>
          </cell>
          <cell r="F104" t="str">
            <v>Town</v>
          </cell>
          <cell r="G104" t="str">
            <v>Larry Wagner</v>
          </cell>
          <cell r="H104" t="str">
            <v>133</v>
          </cell>
          <cell r="I104" t="str">
            <v>70.5</v>
          </cell>
          <cell r="J104" t="str">
            <v>3161</v>
          </cell>
          <cell r="K104" t="str">
            <v>3162</v>
          </cell>
          <cell r="L104" t="str">
            <v>17DOH0001SC</v>
          </cell>
          <cell r="M104" t="str">
            <v>Catherine A.</v>
          </cell>
          <cell r="N104" t="str">
            <v>Osten</v>
          </cell>
          <cell r="O104" t="str">
            <v>First Selectman</v>
          </cell>
          <cell r="P104" t="str">
            <v>Sprague Town Hall</v>
          </cell>
          <cell r="Q104" t="str">
            <v>1 Main Street, PO BOX 677</v>
          </cell>
          <cell r="R104" t="str">
            <v>Sprague</v>
          </cell>
          <cell r="S104" t="str">
            <v>CT</v>
          </cell>
          <cell r="T104" t="str">
            <v>06330</v>
          </cell>
          <cell r="U104">
            <v>500000</v>
          </cell>
          <cell r="V104">
            <v>435000</v>
          </cell>
          <cell r="W104">
            <v>45000</v>
          </cell>
          <cell r="X104">
            <v>20000</v>
          </cell>
          <cell r="Y104" t="str">
            <v>River Street Reconstruction Phase II</v>
          </cell>
          <cell r="Z104" t="str">
            <v>Streets and Sidewalks</v>
          </cell>
          <cell r="AA104" t="str">
            <v>Dominic Carew</v>
          </cell>
          <cell r="AB104" t="str">
            <v>(860) 270-8164</v>
          </cell>
          <cell r="AC104" t="str">
            <v>Five Hundred Thousand</v>
          </cell>
          <cell r="AD104" t="str">
            <v>River Street</v>
          </cell>
          <cell r="AE104" t="str">
            <v>06-6002096</v>
          </cell>
          <cell r="AF104" t="str">
            <v>Catherine Osten</v>
          </cell>
          <cell r="AG104" t="str">
            <v>(860) 822-3000</v>
          </cell>
          <cell r="AH104" t="str">
            <v>firstselectman@ctsprague.org</v>
          </cell>
          <cell r="AI104" t="str">
            <v>Larry@lwagnerassociates.com</v>
          </cell>
          <cell r="AJ104" t="str">
            <v>New London</v>
          </cell>
          <cell r="AK104" t="str">
            <v>L. Wagner &amp; Associates</v>
          </cell>
          <cell r="AL104" t="str">
            <v>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v>
          </cell>
          <cell r="AM104" t="str">
            <v>New concrete sidewalks and curbing will be installed to provide a pedestrian connection between residences and nearby stores and public facilities.</v>
          </cell>
          <cell r="AN104">
            <v>42838</v>
          </cell>
          <cell r="AO104">
            <v>0</v>
          </cell>
          <cell r="AQ104">
            <v>1</v>
          </cell>
          <cell r="AR104">
            <v>43005</v>
          </cell>
          <cell r="AS104">
            <v>0</v>
          </cell>
          <cell r="AV104" t="str">
            <v>860-822-3000*202</v>
          </cell>
          <cell r="AW104">
            <v>42979</v>
          </cell>
          <cell r="AX104">
            <v>43738</v>
          </cell>
          <cell r="AY104">
            <v>0</v>
          </cell>
          <cell r="BE104">
            <v>42916</v>
          </cell>
        </row>
        <row r="105">
          <cell r="A105" t="str">
            <v>SC1713401</v>
          </cell>
          <cell r="B105">
            <v>106</v>
          </cell>
          <cell r="C105">
            <v>2017</v>
          </cell>
          <cell r="D105">
            <v>0</v>
          </cell>
          <cell r="E105" t="str">
            <v>Stafford</v>
          </cell>
          <cell r="F105" t="str">
            <v>Town</v>
          </cell>
          <cell r="G105" t="str">
            <v>Peter Sanborn</v>
          </cell>
          <cell r="H105" t="str">
            <v>134</v>
          </cell>
          <cell r="I105" t="str">
            <v>0.00</v>
          </cell>
          <cell r="M105" t="str">
            <v>Anthony</v>
          </cell>
          <cell r="N105" t="str">
            <v>Frassinelli</v>
          </cell>
          <cell r="O105" t="str">
            <v>First Selectman</v>
          </cell>
          <cell r="P105" t="str">
            <v>Stafford Town Hall</v>
          </cell>
          <cell r="Q105" t="str">
            <v>One Main Street</v>
          </cell>
          <cell r="R105" t="str">
            <v>Stafford</v>
          </cell>
          <cell r="S105" t="str">
            <v>CT</v>
          </cell>
          <cell r="T105" t="str">
            <v>06076</v>
          </cell>
          <cell r="U105">
            <v>400000</v>
          </cell>
          <cell r="Y105" t="str">
            <v>Stafford Housing Rehabilitation Program</v>
          </cell>
          <cell r="Z105" t="str">
            <v>Housing Rehabilitation Program</v>
          </cell>
          <cell r="AA105" t="str">
            <v>Jerome Mihm</v>
          </cell>
          <cell r="AB105" t="str">
            <v>(860) 270-8097</v>
          </cell>
          <cell r="AC105" t="str">
            <v>Four Hundred Thousand</v>
          </cell>
          <cell r="AD105" t="str">
            <v>Town Wide</v>
          </cell>
          <cell r="AE105" t="str">
            <v>06-6002097</v>
          </cell>
          <cell r="AF105" t="str">
            <v>Anthony Frassinelli</v>
          </cell>
          <cell r="AG105" t="str">
            <v>(860) 684-1777</v>
          </cell>
          <cell r="AH105" t="str">
            <v>staffordtownhall@staffordct.org</v>
          </cell>
          <cell r="AI105" t="str">
            <v>psanborn@cogincorp.com</v>
          </cell>
          <cell r="AK105" t="str">
            <v>Community Opportunities Group, Inc.</v>
          </cell>
          <cell r="AL105" t="str">
            <v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v>
          </cell>
          <cell r="AN105">
            <v>42838</v>
          </cell>
          <cell r="AO105">
            <v>0</v>
          </cell>
          <cell r="AQ105">
            <v>1</v>
          </cell>
          <cell r="AS105">
            <v>0</v>
          </cell>
          <cell r="AY105">
            <v>0</v>
          </cell>
          <cell r="BE105">
            <v>42916</v>
          </cell>
        </row>
        <row r="106">
          <cell r="B106">
            <v>107</v>
          </cell>
          <cell r="C106">
            <v>2017</v>
          </cell>
          <cell r="D106">
            <v>0</v>
          </cell>
          <cell r="E106" t="str">
            <v>Torrington</v>
          </cell>
          <cell r="F106" t="str">
            <v>Town</v>
          </cell>
          <cell r="G106" t="str">
            <v>Peter Testa</v>
          </cell>
          <cell r="H106" t="str">
            <v>143</v>
          </cell>
          <cell r="I106" t="str">
            <v>57.10</v>
          </cell>
          <cell r="M106" t="str">
            <v>Elinor</v>
          </cell>
          <cell r="N106" t="str">
            <v>Carbone</v>
          </cell>
          <cell r="O106" t="str">
            <v>Mayor</v>
          </cell>
          <cell r="P106" t="str">
            <v>Torrington Town Hall</v>
          </cell>
          <cell r="Q106" t="str">
            <v>140 Main Street</v>
          </cell>
          <cell r="R106" t="str">
            <v>Torrington</v>
          </cell>
          <cell r="S106" t="str">
            <v>CT</v>
          </cell>
          <cell r="T106" t="str">
            <v>06790</v>
          </cell>
          <cell r="U106">
            <v>400000</v>
          </cell>
          <cell r="Y106" t="str">
            <v>Torrington Housing Rehabilitation</v>
          </cell>
          <cell r="Z106" t="str">
            <v>Housing Rehabilitation Program</v>
          </cell>
          <cell r="AA106" t="str">
            <v>Jerome Mihm</v>
          </cell>
          <cell r="AB106" t="str">
            <v>(860) 270-8097</v>
          </cell>
          <cell r="AC106" t="str">
            <v>Four Hundred Thousand</v>
          </cell>
          <cell r="AD106" t="str">
            <v>Town Wide</v>
          </cell>
          <cell r="AE106" t="str">
            <v>06-6001898</v>
          </cell>
          <cell r="AF106" t="str">
            <v>Timothy E. Waldron</v>
          </cell>
          <cell r="AG106" t="str">
            <v>(860) 489-2228</v>
          </cell>
          <cell r="AH106" t="str">
            <v>tim_waldron@torringtonct.org</v>
          </cell>
          <cell r="AI106" t="str">
            <v>Larry@lwagnerassociates.com</v>
          </cell>
          <cell r="AK106" t="str">
            <v>L.Wagner &amp; Associates</v>
          </cell>
          <cell r="AN106">
            <v>42838</v>
          </cell>
          <cell r="AO106">
            <v>0</v>
          </cell>
          <cell r="AQ106">
            <v>1</v>
          </cell>
          <cell r="AS106">
            <v>0</v>
          </cell>
          <cell r="AY106">
            <v>0</v>
          </cell>
          <cell r="BE106">
            <v>42916</v>
          </cell>
        </row>
        <row r="107">
          <cell r="B107">
            <v>108</v>
          </cell>
          <cell r="C107">
            <v>2017</v>
          </cell>
          <cell r="D107">
            <v>0</v>
          </cell>
          <cell r="E107" t="str">
            <v>Trumbull</v>
          </cell>
          <cell r="F107" t="str">
            <v>Town</v>
          </cell>
          <cell r="G107" t="str">
            <v>Nancy Wagner</v>
          </cell>
          <cell r="H107" t="str">
            <v>144</v>
          </cell>
          <cell r="I107" t="str">
            <v>55.7</v>
          </cell>
          <cell r="M107" t="str">
            <v>Timothy M.</v>
          </cell>
          <cell r="N107" t="str">
            <v>Herbst</v>
          </cell>
          <cell r="O107" t="str">
            <v>First Selectman</v>
          </cell>
          <cell r="P107" t="str">
            <v>Trumbull Town Hall</v>
          </cell>
          <cell r="Q107" t="str">
            <v>5866 Main Street</v>
          </cell>
          <cell r="R107" t="str">
            <v>Trumbull</v>
          </cell>
          <cell r="S107" t="str">
            <v>CT</v>
          </cell>
          <cell r="T107" t="str">
            <v>06111</v>
          </cell>
          <cell r="U107">
            <v>800000</v>
          </cell>
          <cell r="Y107" t="str">
            <v>Stern Village Phase II Energy Improvements</v>
          </cell>
          <cell r="Z107" t="str">
            <v>Public Housing Modernization</v>
          </cell>
          <cell r="AA107" t="str">
            <v>Jerome Mihm</v>
          </cell>
          <cell r="AB107" t="str">
            <v>(860) 270-8097</v>
          </cell>
          <cell r="AC107" t="str">
            <v>Eight Hundred Thousand</v>
          </cell>
          <cell r="AD107" t="str">
            <v>Stern Village</v>
          </cell>
          <cell r="AE107" t="str">
            <v>06-6002110</v>
          </cell>
          <cell r="AF107" t="str">
            <v>Rina Bakalar</v>
          </cell>
          <cell r="AG107" t="str">
            <v>(203) 452-5043</v>
          </cell>
          <cell r="AH107" t="str">
            <v>rbakalar@trumbull-ct.gov</v>
          </cell>
          <cell r="AI107" t="str">
            <v>Larry@lwagnerassociates.com</v>
          </cell>
          <cell r="AK107" t="str">
            <v>L.Wagner &amp; Associates</v>
          </cell>
          <cell r="AN107">
            <v>42838</v>
          </cell>
          <cell r="AO107">
            <v>0</v>
          </cell>
          <cell r="AQ107">
            <v>1</v>
          </cell>
          <cell r="AS107">
            <v>0</v>
          </cell>
          <cell r="AY107">
            <v>0</v>
          </cell>
          <cell r="BE107">
            <v>42916</v>
          </cell>
        </row>
        <row r="108">
          <cell r="A108" t="str">
            <v>SC1714701</v>
          </cell>
          <cell r="B108">
            <v>109</v>
          </cell>
          <cell r="C108">
            <v>2017</v>
          </cell>
          <cell r="D108">
            <v>1</v>
          </cell>
          <cell r="E108" t="str">
            <v>Voluntown</v>
          </cell>
          <cell r="F108" t="str">
            <v>Town</v>
          </cell>
          <cell r="G108" t="str">
            <v>Lisa Low</v>
          </cell>
          <cell r="H108" t="str">
            <v>147</v>
          </cell>
          <cell r="I108" t="str">
            <v>75.7</v>
          </cell>
          <cell r="J108" t="str">
            <v>3157</v>
          </cell>
          <cell r="K108" t="str">
            <v>3158</v>
          </cell>
          <cell r="L108" t="str">
            <v>17DOH0004SC</v>
          </cell>
          <cell r="M108" t="str">
            <v>Robert</v>
          </cell>
          <cell r="N108" t="str">
            <v>Sirpenski</v>
          </cell>
          <cell r="O108" t="str">
            <v>First Selectman</v>
          </cell>
          <cell r="P108" t="str">
            <v>Voluntown Town Hall</v>
          </cell>
          <cell r="Q108" t="str">
            <v>115 Main Street</v>
          </cell>
          <cell r="R108" t="str">
            <v>Voluntown</v>
          </cell>
          <cell r="S108" t="str">
            <v>CT</v>
          </cell>
          <cell r="T108" t="str">
            <v>06384</v>
          </cell>
          <cell r="U108">
            <v>700000</v>
          </cell>
          <cell r="V108">
            <v>587500</v>
          </cell>
          <cell r="W108">
            <v>84000</v>
          </cell>
          <cell r="X108">
            <v>28500</v>
          </cell>
          <cell r="Y108" t="str">
            <v>GreenWood Manor Public Housing Modernization</v>
          </cell>
          <cell r="Z108" t="str">
            <v>Public Housing Modernization</v>
          </cell>
          <cell r="AA108" t="str">
            <v>Dominic Carew</v>
          </cell>
          <cell r="AB108" t="str">
            <v>(860) 270-8164</v>
          </cell>
          <cell r="AC108" t="str">
            <v>Seven Hundred  Thousand</v>
          </cell>
          <cell r="AD108" t="str">
            <v>Greenwood Manor</v>
          </cell>
          <cell r="AE108" t="str">
            <v>06-6002113</v>
          </cell>
          <cell r="AF108" t="str">
            <v>Tracey Hanson</v>
          </cell>
          <cell r="AG108" t="str">
            <v>(860) 376-4089</v>
          </cell>
          <cell r="AH108" t="str">
            <v>thanson@voluntown.gov</v>
          </cell>
          <cell r="AI108" t="str">
            <v>lisalowassociates@comcast.net</v>
          </cell>
          <cell r="AJ108" t="str">
            <v>New London</v>
          </cell>
          <cell r="AK108" t="str">
            <v>Lisa Low Associates</v>
          </cell>
          <cell r="AL108" t="str">
            <v>The town in conjunction with the Voluntown Housing Authority will continue modernization of this complex.  Work will include the expansion of 12 studio units to 1 bedroom units, kitchens renovation and associated plumbing and electrical updates.</v>
          </cell>
          <cell r="AM108" t="str">
            <v>Roof replacement systems and ADA compliance updates to the community building.</v>
          </cell>
          <cell r="AN108">
            <v>42838</v>
          </cell>
          <cell r="AO108">
            <v>0</v>
          </cell>
          <cell r="AQ108">
            <v>1</v>
          </cell>
          <cell r="AR108">
            <v>43025</v>
          </cell>
          <cell r="AS108">
            <v>0</v>
          </cell>
          <cell r="AW108">
            <v>42979</v>
          </cell>
          <cell r="AX108">
            <v>43738</v>
          </cell>
          <cell r="AY108">
            <v>0</v>
          </cell>
          <cell r="BE108">
            <v>42916</v>
          </cell>
        </row>
        <row r="109">
          <cell r="A109" t="str">
            <v>SC1714801</v>
          </cell>
          <cell r="B109">
            <v>110</v>
          </cell>
          <cell r="C109">
            <v>2017</v>
          </cell>
          <cell r="D109">
            <v>1</v>
          </cell>
          <cell r="E109" t="str">
            <v>Wallingford</v>
          </cell>
          <cell r="F109" t="str">
            <v>Town</v>
          </cell>
          <cell r="G109" t="str">
            <v>Nancy Wagner</v>
          </cell>
          <cell r="H109" t="str">
            <v>148</v>
          </cell>
          <cell r="I109" t="str">
            <v>70.2</v>
          </cell>
          <cell r="M109" t="str">
            <v>William W.</v>
          </cell>
          <cell r="N109" t="str">
            <v>Dickinson, Jr.</v>
          </cell>
          <cell r="O109" t="str">
            <v>Mayor</v>
          </cell>
          <cell r="P109" t="str">
            <v>Wallingford Town Hall</v>
          </cell>
          <cell r="Q109" t="str">
            <v>45 South Main Street</v>
          </cell>
          <cell r="R109" t="str">
            <v>Wallingford</v>
          </cell>
          <cell r="S109" t="str">
            <v>CT</v>
          </cell>
          <cell r="T109" t="str">
            <v>06492</v>
          </cell>
          <cell r="U109">
            <v>800000</v>
          </cell>
          <cell r="V109">
            <v>729500</v>
          </cell>
          <cell r="W109">
            <v>42000</v>
          </cell>
          <cell r="X109">
            <v>28500</v>
          </cell>
          <cell r="Y109" t="str">
            <v>McGuire Court Housing Complex ADA, Energy &amp; Gen Imp</v>
          </cell>
          <cell r="Z109" t="str">
            <v>Public Housing Modernization</v>
          </cell>
          <cell r="AA109" t="str">
            <v>Jerome Mihm</v>
          </cell>
          <cell r="AB109" t="str">
            <v>(860) 270-8097</v>
          </cell>
          <cell r="AC109" t="str">
            <v>Eight Hundred Thousand</v>
          </cell>
          <cell r="AD109" t="str">
            <v>McGuire Court</v>
          </cell>
          <cell r="AE109" t="str">
            <v>06-6002114</v>
          </cell>
          <cell r="AF109" t="str">
            <v>Susan Schott</v>
          </cell>
          <cell r="AG109" t="str">
            <v>(203) 294-2060</v>
          </cell>
          <cell r="AH109" t="str">
            <v>grants@wallingfordct.gov</v>
          </cell>
          <cell r="AI109" t="str">
            <v>Larry@lwagnerassociates.com</v>
          </cell>
          <cell r="AJ109" t="str">
            <v>New Haven</v>
          </cell>
          <cell r="AK109" t="str">
            <v>L.Wagner &amp; Associates</v>
          </cell>
          <cell r="AL109" t="str">
            <v>The Town will use the funding to renovate McGuire Court, a 50-unit senior housing rental project.  Renovations will focus primarily on upgrading the community room and unit bathrooms.</v>
          </cell>
          <cell r="AN109">
            <v>42838</v>
          </cell>
          <cell r="AO109">
            <v>0</v>
          </cell>
          <cell r="AQ109">
            <v>1</v>
          </cell>
          <cell r="AS109">
            <v>0</v>
          </cell>
          <cell r="AY109">
            <v>0</v>
          </cell>
          <cell r="BE109">
            <v>42916</v>
          </cell>
        </row>
        <row r="110">
          <cell r="A110" t="str">
            <v>SC1715901</v>
          </cell>
          <cell r="B110">
            <v>111</v>
          </cell>
          <cell r="C110">
            <v>2017</v>
          </cell>
          <cell r="D110">
            <v>1</v>
          </cell>
          <cell r="E110" t="str">
            <v>Wethersfield</v>
          </cell>
          <cell r="F110" t="str">
            <v>Town</v>
          </cell>
          <cell r="G110" t="str">
            <v>Peter Huckins</v>
          </cell>
          <cell r="H110" t="str">
            <v>159</v>
          </cell>
          <cell r="I110" t="str">
            <v>81.8</v>
          </cell>
          <cell r="J110" t="str">
            <v>3163</v>
          </cell>
          <cell r="K110" t="str">
            <v>3164</v>
          </cell>
          <cell r="L110" t="str">
            <v>17DOH0009SC</v>
          </cell>
          <cell r="M110" t="str">
            <v>Kathleen A.</v>
          </cell>
          <cell r="N110" t="str">
            <v>Bagley</v>
          </cell>
          <cell r="O110" t="str">
            <v>Interim Town Manager</v>
          </cell>
          <cell r="P110" t="str">
            <v>Wethersfield Town Hall</v>
          </cell>
          <cell r="Q110" t="str">
            <v>505 Silas Deane Highway</v>
          </cell>
          <cell r="R110" t="str">
            <v>Wethersfield</v>
          </cell>
          <cell r="S110" t="str">
            <v>CT</v>
          </cell>
          <cell r="T110" t="str">
            <v>06109</v>
          </cell>
          <cell r="U110">
            <v>625000</v>
          </cell>
          <cell r="V110">
            <v>546780</v>
          </cell>
          <cell r="W110">
            <v>49720</v>
          </cell>
          <cell r="X110">
            <v>28500</v>
          </cell>
          <cell r="Y110" t="str">
            <v>James Devlin Senior Housing</v>
          </cell>
          <cell r="Z110" t="str">
            <v>Public Housing Modernization</v>
          </cell>
          <cell r="AA110" t="str">
            <v>Jerome Mihm</v>
          </cell>
          <cell r="AB110" t="str">
            <v>(860) 270-8097</v>
          </cell>
          <cell r="AC110" t="str">
            <v>Six Hundred Twenty-Five Thousand</v>
          </cell>
          <cell r="AD110" t="str">
            <v>James Devlin</v>
          </cell>
          <cell r="AE110" t="str">
            <v>06-6002130</v>
          </cell>
          <cell r="AF110" t="str">
            <v>Jeffrey Bridges</v>
          </cell>
          <cell r="AG110" t="str">
            <v>(860) 721-2801</v>
          </cell>
          <cell r="AH110" t="str">
            <v>jeff.bridges@wethersfieldct.gov</v>
          </cell>
          <cell r="AI110" t="str">
            <v>peterhuckins@charter.net</v>
          </cell>
          <cell r="AJ110" t="str">
            <v>Hartford</v>
          </cell>
          <cell r="AK110" t="str">
            <v>Community Consulting, Inc.</v>
          </cell>
          <cell r="AL110" t="str">
            <v>The Town will use the funding to renovate James Devlin Senior Housing Complex, a 50-unit senior housing rental project.  Renovations will focus primarily on repaving the parking lots and sidewalks and replacing the baseboard heaters, thermostats, and interior and exterior doors.</v>
          </cell>
          <cell r="AN110">
            <v>42838</v>
          </cell>
          <cell r="AO110">
            <v>0</v>
          </cell>
          <cell r="AQ110">
            <v>1</v>
          </cell>
          <cell r="AS110">
            <v>0</v>
          </cell>
          <cell r="AW110">
            <v>42979</v>
          </cell>
          <cell r="AX110">
            <v>43738</v>
          </cell>
          <cell r="AY110">
            <v>0</v>
          </cell>
          <cell r="BE110">
            <v>42916</v>
          </cell>
        </row>
        <row r="111">
          <cell r="B111">
            <v>112</v>
          </cell>
          <cell r="C111">
            <v>2017</v>
          </cell>
          <cell r="D111">
            <v>0</v>
          </cell>
          <cell r="E111" t="str">
            <v>Willington</v>
          </cell>
          <cell r="F111" t="str">
            <v>Town</v>
          </cell>
          <cell r="H111" t="str">
            <v>160</v>
          </cell>
          <cell r="I111" t="str">
            <v>NA</v>
          </cell>
          <cell r="M111" t="str">
            <v>Christina</v>
          </cell>
          <cell r="N111" t="str">
            <v>Mailhos</v>
          </cell>
          <cell r="O111" t="str">
            <v>First Selectman</v>
          </cell>
          <cell r="P111" t="str">
            <v>Willington Town Hall</v>
          </cell>
          <cell r="Q111" t="str">
            <v>40 Old Farms Road</v>
          </cell>
          <cell r="R111" t="str">
            <v>Willington</v>
          </cell>
          <cell r="S111" t="str">
            <v>CT</v>
          </cell>
          <cell r="T111" t="str">
            <v>06279</v>
          </cell>
          <cell r="U111">
            <v>400000</v>
          </cell>
          <cell r="Y111" t="str">
            <v>Willington Housing Rebalilatation Program</v>
          </cell>
          <cell r="Z111" t="str">
            <v>Housing Rehabilitaation Program</v>
          </cell>
          <cell r="AC111" t="str">
            <v>Four Hundred Thousand</v>
          </cell>
          <cell r="AQ111">
            <v>0</v>
          </cell>
          <cell r="AS111">
            <v>0</v>
          </cell>
          <cell r="AY111">
            <v>0</v>
          </cell>
        </row>
        <row r="112">
          <cell r="B112">
            <v>113</v>
          </cell>
          <cell r="C112">
            <v>2017</v>
          </cell>
          <cell r="D112">
            <v>0</v>
          </cell>
          <cell r="E112" t="str">
            <v>Plainville</v>
          </cell>
          <cell r="F112" t="str">
            <v>Town</v>
          </cell>
          <cell r="G112" t="str">
            <v>Nancy Wagner</v>
          </cell>
          <cell r="H112" t="str">
            <v>110</v>
          </cell>
          <cell r="I112" t="str">
            <v>48.9</v>
          </cell>
          <cell r="M112" t="str">
            <v>Robert E.</v>
          </cell>
          <cell r="N112" t="str">
            <v>Lee</v>
          </cell>
          <cell r="O112" t="str">
            <v>Town Manager</v>
          </cell>
          <cell r="P112" t="str">
            <v>Plainville Municipal Center</v>
          </cell>
          <cell r="Q112" t="str">
            <v>1 Central Square</v>
          </cell>
          <cell r="R112" t="str">
            <v>Plainville</v>
          </cell>
          <cell r="S112" t="str">
            <v>CT</v>
          </cell>
          <cell r="T112" t="str">
            <v>06062</v>
          </cell>
          <cell r="U112">
            <v>800000</v>
          </cell>
          <cell r="Y112" t="str">
            <v>Woodmoor Village ADA Renovation</v>
          </cell>
          <cell r="Z112" t="str">
            <v>Public Housing Modernization</v>
          </cell>
          <cell r="AA112" t="str">
            <v>Jerome Mihm</v>
          </cell>
          <cell r="AB112" t="str">
            <v>(860) 270-8097</v>
          </cell>
          <cell r="AC112" t="str">
            <v>Eight Hundred Thousand</v>
          </cell>
          <cell r="AD112" t="str">
            <v>Woodmoor Village</v>
          </cell>
          <cell r="AE112" t="str">
            <v>06-6002064</v>
          </cell>
          <cell r="AF112" t="str">
            <v>Lisa Metayer</v>
          </cell>
          <cell r="AG112" t="str">
            <v>(860) 793-0221</v>
          </cell>
          <cell r="AH112" t="str">
            <v>metayer@plainville-ct.gov</v>
          </cell>
          <cell r="AI112" t="str">
            <v>Larry@lwagnerassociates.com</v>
          </cell>
          <cell r="AK112" t="str">
            <v>L.Wagner &amp; Associates</v>
          </cell>
          <cell r="AN112">
            <v>42838</v>
          </cell>
          <cell r="AO112">
            <v>0</v>
          </cell>
          <cell r="AQ112">
            <v>1</v>
          </cell>
          <cell r="AS112">
            <v>0</v>
          </cell>
          <cell r="AU112" t="str">
            <v>relee@plainville-ct.gov</v>
          </cell>
          <cell r="AY112">
            <v>0</v>
          </cell>
          <cell r="BE112">
            <v>42916</v>
          </cell>
        </row>
        <row r="113">
          <cell r="B113">
            <v>114</v>
          </cell>
          <cell r="C113">
            <v>2017</v>
          </cell>
          <cell r="D113">
            <v>0</v>
          </cell>
          <cell r="E113" t="str">
            <v>Windsor</v>
          </cell>
          <cell r="F113" t="str">
            <v>Town</v>
          </cell>
          <cell r="G113" t="str">
            <v>Diane McDougald</v>
          </cell>
          <cell r="H113" t="str">
            <v>164</v>
          </cell>
          <cell r="I113" t="str">
            <v>0.00</v>
          </cell>
          <cell r="M113" t="str">
            <v>Peter</v>
          </cell>
          <cell r="N113" t="str">
            <v>Souza</v>
          </cell>
          <cell r="O113" t="str">
            <v>Town Manager</v>
          </cell>
          <cell r="P113" t="str">
            <v>Windsor Town Hall</v>
          </cell>
          <cell r="Q113" t="str">
            <v>275 Broad Street</v>
          </cell>
          <cell r="R113" t="str">
            <v>Windsor</v>
          </cell>
          <cell r="S113" t="str">
            <v>CT</v>
          </cell>
          <cell r="T113" t="str">
            <v>06095</v>
          </cell>
          <cell r="U113">
            <v>300000</v>
          </cell>
          <cell r="Y113" t="str">
            <v>Windsor Housing Rehabilitation Program</v>
          </cell>
          <cell r="Z113" t="str">
            <v>Housing Rehabilitation Program</v>
          </cell>
          <cell r="AA113" t="str">
            <v>Jerome Mihm</v>
          </cell>
          <cell r="AB113" t="str">
            <v>(860) 270-8097</v>
          </cell>
          <cell r="AC113" t="str">
            <v>Three Hundred Thousand</v>
          </cell>
          <cell r="AD113" t="str">
            <v>Town Wide</v>
          </cell>
          <cell r="AE113" t="str">
            <v>06-6002136</v>
          </cell>
          <cell r="AF113" t="str">
            <v>James Hallisey</v>
          </cell>
          <cell r="AG113" t="str">
            <v>(860) 285-1985</v>
          </cell>
          <cell r="AH113" t="str">
            <v>hallisey@townofwindsorct.com</v>
          </cell>
          <cell r="AJ113" t="str">
            <v>Hartford</v>
          </cell>
          <cell r="AK113" t="str">
            <v>Town of Windsor</v>
          </cell>
          <cell r="AN113">
            <v>42838</v>
          </cell>
          <cell r="AO113">
            <v>0</v>
          </cell>
          <cell r="AQ113">
            <v>1</v>
          </cell>
          <cell r="AS113">
            <v>0</v>
          </cell>
          <cell r="AY113">
            <v>0</v>
          </cell>
          <cell r="BE113">
            <v>42916</v>
          </cell>
        </row>
        <row r="114">
          <cell r="A114" t="str">
            <v>SC1207901</v>
          </cell>
          <cell r="B114">
            <v>115</v>
          </cell>
          <cell r="C114">
            <v>2012</v>
          </cell>
          <cell r="D114">
            <v>1</v>
          </cell>
          <cell r="E114" t="str">
            <v>Marlborough</v>
          </cell>
          <cell r="F114" t="str">
            <v>Town</v>
          </cell>
          <cell r="G114" t="str">
            <v>Peter Testa</v>
          </cell>
          <cell r="H114" t="str">
            <v>079</v>
          </cell>
          <cell r="M114" t="str">
            <v>Amy J.</v>
          </cell>
          <cell r="N114" t="str">
            <v>Traversa</v>
          </cell>
          <cell r="O114" t="str">
            <v>First Selectman</v>
          </cell>
          <cell r="P114" t="str">
            <v>Marlborough Town Hall</v>
          </cell>
          <cell r="Q114" t="str">
            <v>26 North Main Street, P.O. Box 29</v>
          </cell>
          <cell r="R114" t="str">
            <v>Marlborough</v>
          </cell>
          <cell r="S114" t="str">
            <v>CT</v>
          </cell>
          <cell r="T114" t="str">
            <v>06447</v>
          </cell>
          <cell r="U114">
            <v>300000</v>
          </cell>
          <cell r="Y114" t="str">
            <v>Marlborough Housing Rehabilitation Program</v>
          </cell>
          <cell r="Z114" t="str">
            <v>Housing Rehabilitation Program</v>
          </cell>
          <cell r="AA114" t="str">
            <v>Dominic Carew</v>
          </cell>
          <cell r="AB114" t="str">
            <v>(860) 295-6204</v>
          </cell>
          <cell r="AC114" t="str">
            <v>Three Hundred Thousand</v>
          </cell>
          <cell r="AD114" t="str">
            <v>Town Wide</v>
          </cell>
          <cell r="AF114" t="str">
            <v>Peter Hughes</v>
          </cell>
          <cell r="AG114" t="str">
            <v>(860) 295-6204</v>
          </cell>
          <cell r="AH114" t="str">
            <v>planner@marlboroughct.net</v>
          </cell>
          <cell r="AI114" t="str">
            <v>peter@lwagnerassociates.com</v>
          </cell>
          <cell r="AJ114" t="str">
            <v>Hartford</v>
          </cell>
          <cell r="AK114" t="str">
            <v>L.Wagner &amp; Associates</v>
          </cell>
          <cell r="AL114" t="str">
            <v>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v>
          </cell>
          <cell r="AQ114">
            <v>0</v>
          </cell>
          <cell r="AS114">
            <v>0</v>
          </cell>
          <cell r="AY114">
            <v>0</v>
          </cell>
        </row>
        <row r="115">
          <cell r="A115" t="str">
            <v>SC1703202</v>
          </cell>
          <cell r="B115">
            <v>116</v>
          </cell>
          <cell r="C115">
            <v>2017</v>
          </cell>
          <cell r="D115">
            <v>1</v>
          </cell>
          <cell r="E115" t="str">
            <v>Coventry</v>
          </cell>
          <cell r="F115" t="str">
            <v>Town</v>
          </cell>
          <cell r="G115" t="str">
            <v>Peter Huckins</v>
          </cell>
          <cell r="H115" t="str">
            <v>032</v>
          </cell>
          <cell r="M115" t="str">
            <v>John A.</v>
          </cell>
          <cell r="N115" t="str">
            <v>Elsesser</v>
          </cell>
          <cell r="O115" t="str">
            <v>Town Manager</v>
          </cell>
          <cell r="P115" t="str">
            <v>Coventry Town Hall</v>
          </cell>
          <cell r="Q115" t="str">
            <v>1712 Main Street</v>
          </cell>
          <cell r="R115" t="str">
            <v>Coventry</v>
          </cell>
          <cell r="S115" t="str">
            <v>CT</v>
          </cell>
          <cell r="T115" t="str">
            <v>06238</v>
          </cell>
          <cell r="U115">
            <v>250000</v>
          </cell>
          <cell r="W115">
            <v>221500</v>
          </cell>
          <cell r="X115">
            <v>28500</v>
          </cell>
          <cell r="Y115" t="str">
            <v>Multijurisdictional Crumbling Foundations Testing Program</v>
          </cell>
          <cell r="Z115" t="str">
            <v>Public Service</v>
          </cell>
          <cell r="AA115" t="str">
            <v>Jerome Mihm</v>
          </cell>
          <cell r="AB115" t="str">
            <v>(860) 270-8097</v>
          </cell>
          <cell r="AC115" t="str">
            <v>Two Hundred, Fifty Thousand</v>
          </cell>
          <cell r="AD115" t="str">
            <v>Multijurisdictional</v>
          </cell>
          <cell r="AE115" t="str">
            <v>06-6001977</v>
          </cell>
          <cell r="AF115" t="str">
            <v>John Elsesser</v>
          </cell>
          <cell r="AG115" t="str">
            <v>(860) 742-6324</v>
          </cell>
          <cell r="AH115" t="str">
            <v>jelsesser@coventryct.org</v>
          </cell>
          <cell r="AI115" t="str">
            <v>peterhuckins@charter.net</v>
          </cell>
          <cell r="AJ115" t="str">
            <v>Tolland</v>
          </cell>
          <cell r="AK115" t="str">
            <v>Community Consulting, Inc.</v>
          </cell>
          <cell r="AL115" t="str">
            <v>The Town will use the funding to test crumbling foundations throughout the towns of Coventry, Ashford, Bolton, Columbia, Tolland, Union, and Willington.  The program will offer eligible households a grant not to exceed $5,000 for up to four core samples.</v>
          </cell>
          <cell r="AQ115">
            <v>1</v>
          </cell>
          <cell r="AS115">
            <v>0</v>
          </cell>
          <cell r="AY115">
            <v>0</v>
          </cell>
        </row>
        <row r="116">
          <cell r="A116" t="str">
            <v>SC1906001</v>
          </cell>
          <cell r="B116">
            <v>145</v>
          </cell>
          <cell r="C116">
            <v>2019</v>
          </cell>
          <cell r="D116">
            <v>1</v>
          </cell>
          <cell r="E116" t="str">
            <v>Guilford</v>
          </cell>
          <cell r="F116" t="str">
            <v>Town</v>
          </cell>
          <cell r="G116" t="str">
            <v>Kelly Fitzgerald</v>
          </cell>
          <cell r="H116" t="str">
            <v>060</v>
          </cell>
          <cell r="M116" t="str">
            <v>Matthew T.</v>
          </cell>
          <cell r="N116" t="str">
            <v>Hoey III</v>
          </cell>
          <cell r="O116" t="str">
            <v>First Selectman</v>
          </cell>
          <cell r="P116" t="str">
            <v>Town Hall</v>
          </cell>
          <cell r="Q116" t="str">
            <v>31 Park Street</v>
          </cell>
          <cell r="R116" t="str">
            <v>Guilford</v>
          </cell>
          <cell r="S116" t="str">
            <v>CT</v>
          </cell>
          <cell r="T116" t="str">
            <v>06513</v>
          </cell>
          <cell r="U116">
            <v>350000</v>
          </cell>
          <cell r="V116">
            <v>0</v>
          </cell>
          <cell r="W116">
            <v>0</v>
          </cell>
          <cell r="X116">
            <v>0</v>
          </cell>
          <cell r="Y116" t="str">
            <v>Greater New Haven CAN Shelter Diversion</v>
          </cell>
          <cell r="Z116" t="str">
            <v>Public Service</v>
          </cell>
          <cell r="AA116" t="str">
            <v>Paula Thantaha</v>
          </cell>
          <cell r="AB116" t="str">
            <v>(860) 270-8181</v>
          </cell>
          <cell r="AC116" t="str">
            <v>Three Hundred Fifty Thousand</v>
          </cell>
          <cell r="AD116" t="str">
            <v>Multijurisdictional</v>
          </cell>
          <cell r="AE116" t="str">
            <v>06-6002012</v>
          </cell>
          <cell r="AF116" t="str">
            <v>Kelly Fitzgerald</v>
          </cell>
          <cell r="AG116" t="str">
            <v>(203) 772-2010</v>
          </cell>
          <cell r="AH116" t="str">
            <v>hoeym@ci.guilford.ct.us</v>
          </cell>
          <cell r="AI116" t="str">
            <v>Kelly.Fitzgerald	kfitzgerald@uwgnh.org</v>
          </cell>
          <cell r="AJ116" t="str">
            <v>New Haven</v>
          </cell>
          <cell r="AK116" t="str">
            <v>United Way of Greater New Haven</v>
          </cell>
          <cell r="AL116" t="str">
            <v>To use CDBG grant for hiring two full- time and two part-time Divrsion Specialist and one Youthe Diversion Specialist.</v>
          </cell>
          <cell r="AN116">
            <v>43566</v>
          </cell>
          <cell r="AO116">
            <v>0</v>
          </cell>
          <cell r="AQ116">
            <v>1</v>
          </cell>
          <cell r="AS116">
            <v>0</v>
          </cell>
          <cell r="AW116">
            <v>43435</v>
          </cell>
          <cell r="AX116">
            <v>44165</v>
          </cell>
          <cell r="AY116">
            <v>0</v>
          </cell>
          <cell r="BE116">
            <v>43707</v>
          </cell>
        </row>
        <row r="117">
          <cell r="A117" t="str">
            <v>SC1902601</v>
          </cell>
          <cell r="B117">
            <v>146</v>
          </cell>
          <cell r="C117">
            <v>2019</v>
          </cell>
          <cell r="D117">
            <v>1</v>
          </cell>
          <cell r="E117" t="str">
            <v>Chester</v>
          </cell>
          <cell r="F117" t="str">
            <v>Town</v>
          </cell>
          <cell r="G117" t="str">
            <v>Dale Kroop</v>
          </cell>
          <cell r="H117" t="str">
            <v>026</v>
          </cell>
          <cell r="M117" t="str">
            <v>Lauren</v>
          </cell>
          <cell r="N117" t="str">
            <v>Gister</v>
          </cell>
          <cell r="O117" t="str">
            <v>First Selectwoman</v>
          </cell>
          <cell r="P117" t="str">
            <v>Town Hall</v>
          </cell>
          <cell r="Q117" t="str">
            <v>203 Middlesex Avenue</v>
          </cell>
          <cell r="R117" t="str">
            <v>Chester</v>
          </cell>
          <cell r="S117" t="str">
            <v>CT</v>
          </cell>
          <cell r="T117" t="str">
            <v>06412</v>
          </cell>
          <cell r="U117">
            <v>800000</v>
          </cell>
          <cell r="V117">
            <v>0</v>
          </cell>
          <cell r="W117">
            <v>0</v>
          </cell>
          <cell r="X117">
            <v>0</v>
          </cell>
          <cell r="Y117" t="str">
            <v>Cherry Hill Apartments</v>
          </cell>
          <cell r="Z117" t="str">
            <v>Public Housing Modernization</v>
          </cell>
          <cell r="AA117" t="str">
            <v>Dominic Carew</v>
          </cell>
          <cell r="AB117" t="str">
            <v>(860) 270-8164</v>
          </cell>
          <cell r="AC117" t="str">
            <v>Eight Hundred Thousand</v>
          </cell>
          <cell r="AD117" t="str">
            <v>Chester</v>
          </cell>
          <cell r="AE117" t="str">
            <v>62-3099090</v>
          </cell>
          <cell r="AF117" t="str">
            <v>Dale Kroop</v>
          </cell>
          <cell r="AG117" t="str">
            <v>(203) 668-7084</v>
          </cell>
          <cell r="AH117" t="str">
            <v>firstselectman@chesterct.org</v>
          </cell>
          <cell r="AI117" t="str">
            <v>dale.kroop@comcast.net</v>
          </cell>
          <cell r="AK117" t="str">
            <v>Community Resource Management</v>
          </cell>
          <cell r="AL117" t="str">
            <v>The proposed project is for energy and sagety related improvements for the LMI residents of the 23 units.  The activities include:_x000D_
- Replace exterior doors and windows, new heat pumps and siding, ADA improvements, minor painting, repaving of parking and sidewalk areas.</v>
          </cell>
          <cell r="AN117">
            <v>43566</v>
          </cell>
          <cell r="AO117">
            <v>0</v>
          </cell>
          <cell r="AQ117">
            <v>1</v>
          </cell>
          <cell r="AS117">
            <v>0</v>
          </cell>
          <cell r="AY117">
            <v>0</v>
          </cell>
          <cell r="BB117">
            <v>43556</v>
          </cell>
          <cell r="BC117">
            <v>43605</v>
          </cell>
          <cell r="BD117">
            <v>43626</v>
          </cell>
        </row>
        <row r="118">
          <cell r="A118" t="str">
            <v>SC1903201</v>
          </cell>
          <cell r="B118">
            <v>147</v>
          </cell>
          <cell r="C118">
            <v>2019</v>
          </cell>
          <cell r="D118">
            <v>0</v>
          </cell>
          <cell r="E118" t="str">
            <v>Coventry</v>
          </cell>
          <cell r="F118" t="str">
            <v>Town</v>
          </cell>
          <cell r="G118" t="str">
            <v>Peter Huckins</v>
          </cell>
          <cell r="H118" t="str">
            <v>032</v>
          </cell>
          <cell r="M118" t="str">
            <v>John A.</v>
          </cell>
          <cell r="N118" t="str">
            <v>Elsesser</v>
          </cell>
          <cell r="O118" t="str">
            <v>Town Manager</v>
          </cell>
          <cell r="P118" t="str">
            <v>Town Hall</v>
          </cell>
          <cell r="Q118" t="str">
            <v>1712 Main Street</v>
          </cell>
          <cell r="R118" t="str">
            <v>Coventry</v>
          </cell>
          <cell r="S118" t="str">
            <v>CT</v>
          </cell>
          <cell r="T118" t="str">
            <v>06238</v>
          </cell>
          <cell r="U118">
            <v>1500000</v>
          </cell>
          <cell r="V118">
            <v>0</v>
          </cell>
          <cell r="W118">
            <v>0</v>
          </cell>
          <cell r="X118">
            <v>0</v>
          </cell>
          <cell r="Y118" t="str">
            <v>Orchard Hill Estates</v>
          </cell>
          <cell r="Z118" t="str">
            <v>Public Housing Modernization</v>
          </cell>
          <cell r="AA118" t="str">
            <v>Jerome Mihm</v>
          </cell>
          <cell r="AC118" t="str">
            <v>One Million Five Hundred Thousand</v>
          </cell>
          <cell r="AD118" t="str">
            <v>Coventry</v>
          </cell>
          <cell r="AE118" t="str">
            <v>02-1812276</v>
          </cell>
          <cell r="AF118" t="str">
            <v>Peter Huckins</v>
          </cell>
          <cell r="AG118" t="str">
            <v>(860) 456-0782</v>
          </cell>
          <cell r="AH118" t="str">
            <v>jelsesser@coventryct.org</v>
          </cell>
          <cell r="AI118" t="str">
            <v>peterhuckins@charter.net</v>
          </cell>
          <cell r="AJ118" t="str">
            <v>Tolland</v>
          </cell>
          <cell r="AK118" t="str">
            <v>Community Consulting</v>
          </cell>
          <cell r="AL118" t="str">
            <v>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v>
          </cell>
          <cell r="AN118">
            <v>43567</v>
          </cell>
          <cell r="AO118">
            <v>0</v>
          </cell>
          <cell r="AQ118">
            <v>1</v>
          </cell>
          <cell r="AS118">
            <v>0</v>
          </cell>
          <cell r="AY118">
            <v>0</v>
          </cell>
          <cell r="BB118">
            <v>43531</v>
          </cell>
          <cell r="BC118">
            <v>43549</v>
          </cell>
          <cell r="BD118">
            <v>43556</v>
          </cell>
        </row>
        <row r="119">
          <cell r="A119" t="str">
            <v>SC1903701</v>
          </cell>
          <cell r="B119">
            <v>148</v>
          </cell>
          <cell r="C119">
            <v>2019</v>
          </cell>
          <cell r="D119">
            <v>1</v>
          </cell>
          <cell r="E119" t="str">
            <v>Derby</v>
          </cell>
          <cell r="F119" t="str">
            <v>Town</v>
          </cell>
          <cell r="G119" t="str">
            <v>Peter Testa</v>
          </cell>
          <cell r="H119" t="str">
            <v>037</v>
          </cell>
          <cell r="M119" t="str">
            <v>Richard</v>
          </cell>
          <cell r="N119" t="str">
            <v>Dziekan</v>
          </cell>
          <cell r="O119" t="str">
            <v>Mayor</v>
          </cell>
          <cell r="P119" t="str">
            <v>Town Hall</v>
          </cell>
          <cell r="Q119" t="str">
            <v>1 Elizabeth Street</v>
          </cell>
          <cell r="R119" t="str">
            <v>Derby</v>
          </cell>
          <cell r="S119" t="str">
            <v>CT</v>
          </cell>
          <cell r="T119" t="str">
            <v>06418</v>
          </cell>
          <cell r="U119">
            <v>1000000</v>
          </cell>
          <cell r="V119">
            <v>0</v>
          </cell>
          <cell r="W119">
            <v>0</v>
          </cell>
          <cell r="X119">
            <v>0</v>
          </cell>
          <cell r="Y119" t="str">
            <v>Cicia Manor</v>
          </cell>
          <cell r="Z119" t="str">
            <v>Public Housing Modernization</v>
          </cell>
          <cell r="AA119" t="str">
            <v>Jerome Mihm</v>
          </cell>
          <cell r="AB119" t="str">
            <v>(860) 270-8097</v>
          </cell>
          <cell r="AC119" t="str">
            <v>One Million</v>
          </cell>
          <cell r="AD119" t="str">
            <v>Derby</v>
          </cell>
          <cell r="AE119" t="str">
            <v>06-6001869</v>
          </cell>
          <cell r="AF119" t="str">
            <v>Peter Testa/Patty Finn</v>
          </cell>
          <cell r="AG119" t="str">
            <v>(203) 518-2054</v>
          </cell>
          <cell r="AH119" t="str">
            <v>pfinn@derbyct.gov</v>
          </cell>
          <cell r="AI119" t="str">
            <v>rdziekan@derbyct.gov</v>
          </cell>
          <cell r="AK119" t="str">
            <v>A &amp; E Services Group, LLC</v>
          </cell>
          <cell r="AL119" t="str">
            <v>The proposed scope of work at Cicia Manor is to:_x000D_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v>
          </cell>
          <cell r="AN119">
            <v>43567</v>
          </cell>
          <cell r="AO119">
            <v>0</v>
          </cell>
          <cell r="AQ119">
            <v>1</v>
          </cell>
          <cell r="AS119">
            <v>0</v>
          </cell>
          <cell r="AU119" t="str">
            <v>peter@aesgrpllc.com</v>
          </cell>
          <cell r="AY119">
            <v>0</v>
          </cell>
          <cell r="BB119">
            <v>43552</v>
          </cell>
          <cell r="BC119">
            <v>43570</v>
          </cell>
          <cell r="BD119">
            <v>43776</v>
          </cell>
        </row>
        <row r="120">
          <cell r="A120" t="str">
            <v>SC1904201</v>
          </cell>
          <cell r="B120">
            <v>149</v>
          </cell>
          <cell r="C120">
            <v>2019</v>
          </cell>
          <cell r="D120">
            <v>0</v>
          </cell>
          <cell r="E120" t="str">
            <v>East Hampton</v>
          </cell>
          <cell r="F120" t="str">
            <v>Town</v>
          </cell>
          <cell r="G120" t="str">
            <v>Jennifer Svelnys</v>
          </cell>
          <cell r="H120" t="str">
            <v>042</v>
          </cell>
          <cell r="M120" t="str">
            <v>Michael</v>
          </cell>
          <cell r="N120" t="str">
            <v>Maniscalco</v>
          </cell>
          <cell r="O120" t="str">
            <v>Town Manager</v>
          </cell>
          <cell r="P120" t="str">
            <v>Town Hall</v>
          </cell>
          <cell r="Q120" t="str">
            <v>20 East High Street</v>
          </cell>
          <cell r="R120" t="str">
            <v>East Hampton</v>
          </cell>
          <cell r="S120" t="str">
            <v>CT</v>
          </cell>
          <cell r="T120" t="str">
            <v>06424</v>
          </cell>
          <cell r="U120">
            <v>1231247</v>
          </cell>
          <cell r="V120">
            <v>0</v>
          </cell>
          <cell r="W120">
            <v>0</v>
          </cell>
          <cell r="X120">
            <v>0</v>
          </cell>
          <cell r="Y120" t="str">
            <v>Bellwood Court</v>
          </cell>
          <cell r="Z120" t="str">
            <v>Public Housing Modernization</v>
          </cell>
          <cell r="AC120" t="str">
            <v>One Million Two Hundred Thirty One Thousand Two Hundred Forty Seven</v>
          </cell>
          <cell r="AD120" t="str">
            <v>East Hampton</v>
          </cell>
          <cell r="AE120" t="str">
            <v>06-6001987</v>
          </cell>
          <cell r="AF120" t="str">
            <v>Jenifer Svelnys</v>
          </cell>
          <cell r="AG120" t="str">
            <v>(203) 345-9021</v>
          </cell>
          <cell r="AH120" t="str">
            <v>csirois@easthamptonct.gov</v>
          </cell>
          <cell r="AI120" t="str">
            <v>jen@hdtllc.com</v>
          </cell>
          <cell r="AK120" t="str">
            <v>Housing Development Team, LLC</v>
          </cell>
          <cell r="AL120" t="str">
            <v>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v>
          </cell>
          <cell r="AN120">
            <v>43567</v>
          </cell>
          <cell r="AO120">
            <v>0</v>
          </cell>
          <cell r="AQ120">
            <v>1</v>
          </cell>
          <cell r="AS120">
            <v>0</v>
          </cell>
          <cell r="AY120">
            <v>0</v>
          </cell>
        </row>
        <row r="121">
          <cell r="A121" t="str">
            <v>SC1904701</v>
          </cell>
          <cell r="B121">
            <v>150</v>
          </cell>
          <cell r="C121">
            <v>2019</v>
          </cell>
          <cell r="D121">
            <v>1</v>
          </cell>
          <cell r="E121" t="str">
            <v>East Windsor</v>
          </cell>
          <cell r="F121" t="str">
            <v>Town</v>
          </cell>
          <cell r="G121" t="str">
            <v>Jennifer Svelnys</v>
          </cell>
          <cell r="H121" t="str">
            <v>047</v>
          </cell>
          <cell r="M121" t="str">
            <v>Robert</v>
          </cell>
          <cell r="N121" t="str">
            <v>Maynard</v>
          </cell>
          <cell r="O121" t="str">
            <v>First Selectman</v>
          </cell>
          <cell r="P121" t="str">
            <v>Town Hall</v>
          </cell>
          <cell r="Q121" t="str">
            <v>11 Rye Street</v>
          </cell>
          <cell r="R121" t="str">
            <v>East Windsor</v>
          </cell>
          <cell r="S121" t="str">
            <v>CT</v>
          </cell>
          <cell r="T121" t="str">
            <v>06016</v>
          </cell>
          <cell r="U121">
            <v>650000</v>
          </cell>
          <cell r="V121">
            <v>0</v>
          </cell>
          <cell r="W121">
            <v>0</v>
          </cell>
          <cell r="X121">
            <v>0</v>
          </cell>
          <cell r="Y121" t="str">
            <v>Park Hill</v>
          </cell>
          <cell r="Z121" t="str">
            <v>Public Housing Modernization</v>
          </cell>
          <cell r="AA121" t="str">
            <v>Jerome Mihm</v>
          </cell>
          <cell r="AB121" t="str">
            <v>(860) 270-8097</v>
          </cell>
          <cell r="AC121" t="str">
            <v>Six Hundred Fifty Thousand</v>
          </cell>
          <cell r="AD121" t="str">
            <v>East Windsor</v>
          </cell>
          <cell r="AE121" t="str">
            <v>06-0868697</v>
          </cell>
          <cell r="AF121" t="str">
            <v>Jenifer Svelnys</v>
          </cell>
          <cell r="AG121" t="str">
            <v>(203) 345-9021</v>
          </cell>
          <cell r="AH121" t="str">
            <v>acalve@eastwindsorct.gov</v>
          </cell>
          <cell r="AI121" t="str">
            <v>jen@hdtllc.com</v>
          </cell>
          <cell r="AK121" t="str">
            <v>Housing Development Team, LLC</v>
          </cell>
          <cell r="AL121" t="str">
            <v>Activities include:_x000D_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v>
          </cell>
          <cell r="AN121">
            <v>43567</v>
          </cell>
          <cell r="AO121">
            <v>0</v>
          </cell>
          <cell r="AQ121">
            <v>1</v>
          </cell>
          <cell r="AS121">
            <v>0</v>
          </cell>
          <cell r="AU121" t="str">
            <v>rmaynard@eastwindsorct.com</v>
          </cell>
          <cell r="AY121">
            <v>0</v>
          </cell>
          <cell r="BB121">
            <v>43543</v>
          </cell>
          <cell r="BC121">
            <v>43565</v>
          </cell>
          <cell r="BD121">
            <v>43570</v>
          </cell>
          <cell r="BE121">
            <v>43707</v>
          </cell>
        </row>
        <row r="122">
          <cell r="A122" t="str">
            <v>SC1904901</v>
          </cell>
          <cell r="B122">
            <v>151</v>
          </cell>
          <cell r="C122">
            <v>2019</v>
          </cell>
          <cell r="D122">
            <v>1</v>
          </cell>
          <cell r="E122" t="str">
            <v>Enfield</v>
          </cell>
          <cell r="F122" t="str">
            <v>Town</v>
          </cell>
          <cell r="H122" t="str">
            <v>049</v>
          </cell>
          <cell r="M122" t="str">
            <v>Christopher</v>
          </cell>
          <cell r="N122" t="str">
            <v>Bromson</v>
          </cell>
          <cell r="O122" t="str">
            <v>Town Manager</v>
          </cell>
          <cell r="P122" t="str">
            <v>Town Hall</v>
          </cell>
          <cell r="Q122" t="str">
            <v>820 Enfield Street</v>
          </cell>
          <cell r="R122" t="str">
            <v>Enfield</v>
          </cell>
          <cell r="S122" t="str">
            <v>CT</v>
          </cell>
          <cell r="T122" t="str">
            <v>06082</v>
          </cell>
          <cell r="U122">
            <v>175000</v>
          </cell>
          <cell r="V122">
            <v>0</v>
          </cell>
          <cell r="W122">
            <v>0</v>
          </cell>
          <cell r="X122">
            <v>0</v>
          </cell>
          <cell r="Y122" t="str">
            <v>Laurel Park</v>
          </cell>
          <cell r="Z122" t="str">
            <v>Public Housing Modernization</v>
          </cell>
          <cell r="AA122" t="str">
            <v>Jerome Mihm</v>
          </cell>
          <cell r="AB122" t="str">
            <v>(860) 270-8097</v>
          </cell>
          <cell r="AC122" t="str">
            <v>One Hundred Seventy-Five Thousand</v>
          </cell>
          <cell r="AD122" t="str">
            <v>Enfield</v>
          </cell>
          <cell r="AE122" t="str">
            <v>06-6001997</v>
          </cell>
          <cell r="AF122" t="str">
            <v>Nelson Tereso</v>
          </cell>
          <cell r="AG122" t="str">
            <v>(860) 253-6391</v>
          </cell>
          <cell r="AH122" t="str">
            <v>ntereso@enfield.gov</v>
          </cell>
          <cell r="AI122" t="str">
            <v>cbromson@enfield.gov</v>
          </cell>
          <cell r="AL122" t="str">
            <v>The EHA is seeking to upgrade:_x000D_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v>
          </cell>
          <cell r="AN122">
            <v>43567</v>
          </cell>
          <cell r="AO122">
            <v>0</v>
          </cell>
          <cell r="AQ122">
            <v>1</v>
          </cell>
          <cell r="AS122">
            <v>0</v>
          </cell>
          <cell r="AY122">
            <v>0</v>
          </cell>
          <cell r="BC122">
            <v>43564</v>
          </cell>
          <cell r="BD122">
            <v>43567</v>
          </cell>
        </row>
        <row r="123">
          <cell r="A123" t="str">
            <v>SC1905201</v>
          </cell>
          <cell r="B123">
            <v>152</v>
          </cell>
          <cell r="C123">
            <v>2019</v>
          </cell>
          <cell r="D123">
            <v>1</v>
          </cell>
          <cell r="E123" t="str">
            <v>Farmington</v>
          </cell>
          <cell r="F123" t="str">
            <v>Town</v>
          </cell>
          <cell r="G123" t="str">
            <v>Thomas Foley</v>
          </cell>
          <cell r="H123" t="str">
            <v>052</v>
          </cell>
          <cell r="M123" t="str">
            <v>Kathleen</v>
          </cell>
          <cell r="N123" t="str">
            <v>Blonski</v>
          </cell>
          <cell r="O123" t="str">
            <v>Town Manager</v>
          </cell>
          <cell r="P123" t="str">
            <v>Town Hall</v>
          </cell>
          <cell r="Q123" t="str">
            <v>1 Montieth Drive</v>
          </cell>
          <cell r="R123" t="str">
            <v>Farmington</v>
          </cell>
          <cell r="S123" t="str">
            <v>CT</v>
          </cell>
          <cell r="T123" t="str">
            <v>06032</v>
          </cell>
          <cell r="U123">
            <v>900000</v>
          </cell>
          <cell r="V123">
            <v>0</v>
          </cell>
          <cell r="W123">
            <v>0</v>
          </cell>
          <cell r="X123">
            <v>0</v>
          </cell>
          <cell r="Y123" t="str">
            <v>New Horizons Village</v>
          </cell>
          <cell r="Z123" t="str">
            <v>Public Housing Modernization</v>
          </cell>
          <cell r="AA123" t="str">
            <v>Dominic Carew</v>
          </cell>
          <cell r="AB123" t="str">
            <v>(860) 270-8164</v>
          </cell>
          <cell r="AC123" t="str">
            <v>Nine Hundred Thousand</v>
          </cell>
          <cell r="AD123" t="str">
            <v>Unionville</v>
          </cell>
          <cell r="AE123" t="str">
            <v>06-6001999</v>
          </cell>
          <cell r="AF123" t="str">
            <v>Nancy Parent</v>
          </cell>
          <cell r="AG123" t="str">
            <v>(860) 675-2390</v>
          </cell>
          <cell r="AH123" t="str">
            <v>parentn@farmington-ct.gov</v>
          </cell>
          <cell r="AI123" t="str">
            <v>t.foley@signalrockconsulting.com</v>
          </cell>
          <cell r="AK123" t="str">
            <v>Signal Rock Consulting LLC</v>
          </cell>
          <cell r="AL123" t="str">
            <v>Building envelope and site improvements include:_x000D_
- Replacement of non-code compliant railing and guards;_x000D_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v>
          </cell>
          <cell r="AN123">
            <v>43567</v>
          </cell>
          <cell r="AO123">
            <v>0</v>
          </cell>
          <cell r="AQ123">
            <v>1</v>
          </cell>
          <cell r="AS123">
            <v>0</v>
          </cell>
          <cell r="AY123">
            <v>0</v>
          </cell>
          <cell r="BB123">
            <v>43552</v>
          </cell>
          <cell r="BC123">
            <v>43755</v>
          </cell>
          <cell r="BD123">
            <v>43756</v>
          </cell>
        </row>
        <row r="124">
          <cell r="A124" t="str">
            <v>SC1905901</v>
          </cell>
          <cell r="B124">
            <v>153</v>
          </cell>
          <cell r="C124">
            <v>2019</v>
          </cell>
          <cell r="D124">
            <v>1</v>
          </cell>
          <cell r="E124" t="str">
            <v>Groton</v>
          </cell>
          <cell r="F124" t="str">
            <v>Town</v>
          </cell>
          <cell r="G124" t="str">
            <v>Andrew Woodstock</v>
          </cell>
          <cell r="H124" t="str">
            <v>059</v>
          </cell>
          <cell r="M124" t="str">
            <v>Susan</v>
          </cell>
          <cell r="N124" t="str">
            <v>Cullen</v>
          </cell>
          <cell r="O124" t="str">
            <v>Planner II</v>
          </cell>
          <cell r="P124" t="str">
            <v>Town Hall</v>
          </cell>
          <cell r="Q124" t="str">
            <v>134 Groton Long Point Road</v>
          </cell>
          <cell r="R124" t="str">
            <v>Groton</v>
          </cell>
          <cell r="S124" t="str">
            <v>CT</v>
          </cell>
          <cell r="T124" t="str">
            <v>06320</v>
          </cell>
          <cell r="U124">
            <v>1500000</v>
          </cell>
          <cell r="V124">
            <v>0</v>
          </cell>
          <cell r="W124">
            <v>0</v>
          </cell>
          <cell r="X124">
            <v>0</v>
          </cell>
          <cell r="Y124" t="str">
            <v>Mystic River Homes</v>
          </cell>
          <cell r="Z124" t="str">
            <v>Public Housing Modernization</v>
          </cell>
          <cell r="AA124" t="str">
            <v>Dominic Carew</v>
          </cell>
          <cell r="AB124" t="str">
            <v>(860) 270-8164</v>
          </cell>
          <cell r="AC124" t="str">
            <v>One Million Five Hundred Thousand</v>
          </cell>
          <cell r="AD124" t="str">
            <v>Noank</v>
          </cell>
          <cell r="AE124" t="str">
            <v>06-6002010</v>
          </cell>
          <cell r="AF124" t="str">
            <v>Susan Cullen</v>
          </cell>
          <cell r="AG124" t="str">
            <v>(860) 446-5990</v>
          </cell>
          <cell r="AH124" t="str">
            <v>scullen@groton-ct.gov</v>
          </cell>
          <cell r="AI124" t="str">
            <v>arwtec@yahoo.com</v>
          </cell>
          <cell r="AK124" t="str">
            <v>Eastern Connecticut Housing Opportunities</v>
          </cell>
          <cell r="AL124" t="str">
            <v>Proposed improvements will include: _x000D_
- ADA Access improvements;_x000D_
- Elevator replacement and upgrades;_x000D_
- Fire system pump;_x000D_
- Hot water system upgrades;_x000D_
- New back-up generator;_x000D_
- Interior upgrades of flooring;_x000D_
- Common area upgrades;_x000D_
- Unit upgrades;_x000D_
- Roadways and parking areas will receive improvements based on the ADA compliance.</v>
          </cell>
          <cell r="AN124">
            <v>43566</v>
          </cell>
          <cell r="AO124">
            <v>0</v>
          </cell>
          <cell r="AQ124">
            <v>1</v>
          </cell>
          <cell r="AS124">
            <v>0</v>
          </cell>
          <cell r="AY124">
            <v>0</v>
          </cell>
          <cell r="BB124">
            <v>43560</v>
          </cell>
          <cell r="BC124">
            <v>43760</v>
          </cell>
          <cell r="BD124">
            <v>43773</v>
          </cell>
        </row>
        <row r="125">
          <cell r="A125" t="str">
            <v>SC1906701</v>
          </cell>
          <cell r="B125">
            <v>154</v>
          </cell>
          <cell r="C125">
            <v>2019</v>
          </cell>
          <cell r="D125">
            <v>1</v>
          </cell>
          <cell r="E125" t="str">
            <v>Hebron</v>
          </cell>
          <cell r="F125" t="str">
            <v>Town</v>
          </cell>
          <cell r="G125" t="str">
            <v>Rebekah Harriman</v>
          </cell>
          <cell r="H125" t="str">
            <v>067</v>
          </cell>
          <cell r="M125" t="str">
            <v>Andrew</v>
          </cell>
          <cell r="N125" t="str">
            <v>Tierney</v>
          </cell>
          <cell r="O125" t="str">
            <v>Town Manager</v>
          </cell>
          <cell r="P125" t="str">
            <v>Town Hall</v>
          </cell>
          <cell r="Q125" t="str">
            <v>15 Gilead Street</v>
          </cell>
          <cell r="R125" t="str">
            <v>Hebron</v>
          </cell>
          <cell r="S125" t="str">
            <v>CT</v>
          </cell>
          <cell r="T125" t="str">
            <v>06248</v>
          </cell>
          <cell r="U125">
            <v>700000</v>
          </cell>
          <cell r="V125">
            <v>0</v>
          </cell>
          <cell r="W125">
            <v>0</v>
          </cell>
          <cell r="X125">
            <v>0</v>
          </cell>
          <cell r="Y125" t="str">
            <v>Stonecroft Village</v>
          </cell>
          <cell r="Z125" t="str">
            <v>Public Housing Modernization</v>
          </cell>
          <cell r="AA125" t="str">
            <v>Dominic Carew</v>
          </cell>
          <cell r="AB125" t="str">
            <v>(860) 270-8164</v>
          </cell>
          <cell r="AC125" t="str">
            <v>Seven Hundred Thousand</v>
          </cell>
          <cell r="AD125" t="str">
            <v>Hebron</v>
          </cell>
          <cell r="AE125" t="str">
            <v>06-6002015</v>
          </cell>
          <cell r="AF125" t="str">
            <v>Andrew J. Tierney</v>
          </cell>
          <cell r="AG125" t="str">
            <v>(860) 228-5971</v>
          </cell>
          <cell r="AH125" t="str">
            <v>atierney@hebronct.com</v>
          </cell>
          <cell r="AI125" t="str">
            <v>rebekah@hkconsultinggroup.com</v>
          </cell>
          <cell r="AJ125" t="str">
            <v>Tolland</v>
          </cell>
          <cell r="AK125" t="str">
            <v>HK Counsulting Group</v>
          </cell>
          <cell r="AN125">
            <v>43567</v>
          </cell>
          <cell r="AO125">
            <v>0</v>
          </cell>
          <cell r="AQ125">
            <v>1</v>
          </cell>
          <cell r="AS125">
            <v>0</v>
          </cell>
          <cell r="AV125" t="str">
            <v>412-680-8745 (David Clarke)</v>
          </cell>
          <cell r="AY125">
            <v>0</v>
          </cell>
          <cell r="BB125">
            <v>43552</v>
          </cell>
          <cell r="BC125">
            <v>43775</v>
          </cell>
          <cell r="BD125">
            <v>43775</v>
          </cell>
        </row>
        <row r="126">
          <cell r="A126" t="str">
            <v>SC1906901</v>
          </cell>
          <cell r="B126">
            <v>155</v>
          </cell>
          <cell r="C126">
            <v>2019</v>
          </cell>
          <cell r="D126">
            <v>0</v>
          </cell>
          <cell r="E126" t="str">
            <v>Killingly</v>
          </cell>
          <cell r="F126" t="str">
            <v>Town</v>
          </cell>
          <cell r="H126" t="str">
            <v>069</v>
          </cell>
          <cell r="M126" t="str">
            <v>Mary</v>
          </cell>
          <cell r="N126" t="str">
            <v>Calorio</v>
          </cell>
          <cell r="O126" t="str">
            <v>Town Manager</v>
          </cell>
          <cell r="P126" t="str">
            <v>Town Hall</v>
          </cell>
          <cell r="Q126" t="str">
            <v>172 Main Street</v>
          </cell>
          <cell r="R126" t="str">
            <v>Killingly</v>
          </cell>
          <cell r="S126" t="str">
            <v>CT</v>
          </cell>
          <cell r="T126" t="str">
            <v>06239</v>
          </cell>
          <cell r="U126">
            <v>1000000</v>
          </cell>
          <cell r="V126">
            <v>0</v>
          </cell>
          <cell r="W126">
            <v>0</v>
          </cell>
          <cell r="X126">
            <v>0</v>
          </cell>
          <cell r="Y126" t="str">
            <v>Birchwood Terrace</v>
          </cell>
          <cell r="Z126" t="str">
            <v>Public Housing Modernization</v>
          </cell>
          <cell r="AC126" t="str">
            <v>One Million</v>
          </cell>
          <cell r="AD126" t="str">
            <v>Killingly</v>
          </cell>
          <cell r="AE126" t="str">
            <v>06-7795394</v>
          </cell>
          <cell r="AF126" t="str">
            <v>Mary Bromm</v>
          </cell>
          <cell r="AG126" t="str">
            <v>(860) 779-5355</v>
          </cell>
          <cell r="AH126" t="str">
            <v>mbromm@killinglyct.gov</v>
          </cell>
          <cell r="AJ126" t="str">
            <v>Windham</v>
          </cell>
          <cell r="AL126" t="str">
            <v>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v>
          </cell>
          <cell r="AN126">
            <v>43567</v>
          </cell>
          <cell r="AO126">
            <v>0</v>
          </cell>
          <cell r="AQ126">
            <v>1</v>
          </cell>
          <cell r="AS126">
            <v>0</v>
          </cell>
          <cell r="AY126">
            <v>0</v>
          </cell>
        </row>
        <row r="127">
          <cell r="A127" t="str">
            <v>SC1907601</v>
          </cell>
          <cell r="B127">
            <v>156</v>
          </cell>
          <cell r="C127">
            <v>2019</v>
          </cell>
          <cell r="D127">
            <v>1</v>
          </cell>
          <cell r="E127" t="str">
            <v>Madison</v>
          </cell>
          <cell r="F127" t="str">
            <v>Town</v>
          </cell>
          <cell r="G127" t="str">
            <v>Kent Lewis Jr</v>
          </cell>
          <cell r="H127" t="str">
            <v>076</v>
          </cell>
          <cell r="M127" t="str">
            <v>Thomas</v>
          </cell>
          <cell r="N127" t="str">
            <v>Banisch</v>
          </cell>
          <cell r="O127" t="str">
            <v>First Selectman</v>
          </cell>
          <cell r="P127" t="str">
            <v>Town Hall</v>
          </cell>
          <cell r="Q127" t="str">
            <v>8 Campus Drive</v>
          </cell>
          <cell r="R127" t="str">
            <v>Madison</v>
          </cell>
          <cell r="S127" t="str">
            <v>CT</v>
          </cell>
          <cell r="T127" t="str">
            <v>06443</v>
          </cell>
          <cell r="U127">
            <v>1479021</v>
          </cell>
          <cell r="V127">
            <v>0</v>
          </cell>
          <cell r="W127">
            <v>0</v>
          </cell>
          <cell r="X127">
            <v>0</v>
          </cell>
          <cell r="Y127" t="str">
            <v>Concord Meadows</v>
          </cell>
          <cell r="Z127" t="str">
            <v>Public Housing Modernization</v>
          </cell>
          <cell r="AA127" t="str">
            <v>Dominic Carew</v>
          </cell>
          <cell r="AB127" t="str">
            <v>(860) 270-8164</v>
          </cell>
          <cell r="AC127" t="str">
            <v>One Million Four Hundred Seventy-Nine Thousand and Twenty-One</v>
          </cell>
          <cell r="AD127" t="str">
            <v>Madison</v>
          </cell>
          <cell r="AE127" t="str">
            <v>06-6002028</v>
          </cell>
          <cell r="AF127" t="str">
            <v>Lauren Rhines</v>
          </cell>
          <cell r="AG127" t="str">
            <v>(203) 245-5602</v>
          </cell>
          <cell r="AH127" t="str">
            <v>rhinesl@madisonct.gov</v>
          </cell>
          <cell r="AI127" t="str">
            <v>kent@hdtllc.com</v>
          </cell>
          <cell r="AJ127" t="str">
            <v>New Haven</v>
          </cell>
          <cell r="AK127" t="str">
            <v>Housing Development Team LLC</v>
          </cell>
          <cell r="AL127" t="str">
            <v>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v>
          </cell>
          <cell r="AN127">
            <v>43567</v>
          </cell>
          <cell r="AO127">
            <v>0</v>
          </cell>
          <cell r="AQ127">
            <v>1</v>
          </cell>
          <cell r="AS127">
            <v>0</v>
          </cell>
          <cell r="AY127">
            <v>0</v>
          </cell>
          <cell r="BB127">
            <v>43543</v>
          </cell>
          <cell r="BC127">
            <v>43565</v>
          </cell>
          <cell r="BD127">
            <v>43606</v>
          </cell>
          <cell r="BE127">
            <v>43707</v>
          </cell>
        </row>
        <row r="128">
          <cell r="A128" t="str">
            <v>SC1907801</v>
          </cell>
          <cell r="B128">
            <v>159</v>
          </cell>
          <cell r="C128">
            <v>2019</v>
          </cell>
          <cell r="D128">
            <v>0</v>
          </cell>
          <cell r="E128" t="str">
            <v>Mansfield</v>
          </cell>
          <cell r="F128" t="str">
            <v>Town</v>
          </cell>
          <cell r="G128" t="str">
            <v>Mary Bromm</v>
          </cell>
          <cell r="H128" t="str">
            <v>078</v>
          </cell>
          <cell r="M128" t="str">
            <v>Derrik</v>
          </cell>
          <cell r="N128" t="str">
            <v xml:space="preserve"> Kennedy</v>
          </cell>
          <cell r="O128" t="str">
            <v>Town Manager</v>
          </cell>
          <cell r="P128" t="str">
            <v>Town Hall</v>
          </cell>
          <cell r="Q128" t="str">
            <v>4 South Eagleville Road</v>
          </cell>
          <cell r="R128" t="str">
            <v>Mansfield</v>
          </cell>
          <cell r="S128" t="str">
            <v>Ct</v>
          </cell>
          <cell r="T128" t="str">
            <v>06268</v>
          </cell>
          <cell r="U128">
            <v>400000</v>
          </cell>
          <cell r="V128">
            <v>0</v>
          </cell>
          <cell r="W128">
            <v>0</v>
          </cell>
          <cell r="X128">
            <v>0</v>
          </cell>
          <cell r="Y128" t="str">
            <v>Mansfield Housing Rehab</v>
          </cell>
          <cell r="Z128" t="str">
            <v>Housing Rehabilitation Program</v>
          </cell>
          <cell r="AC128" t="str">
            <v>Four Hundred Thousand</v>
          </cell>
          <cell r="AD128" t="str">
            <v>Town Wide</v>
          </cell>
          <cell r="AE128" t="str">
            <v>06-6002032</v>
          </cell>
          <cell r="AF128" t="str">
            <v>Linda Painter</v>
          </cell>
          <cell r="AG128" t="str">
            <v>(860) 429-3330</v>
          </cell>
          <cell r="AH128" t="str">
            <v>painterlm@mansfieldct.org</v>
          </cell>
          <cell r="AI128" t="str">
            <v>mbromm@killinglyct.org</v>
          </cell>
          <cell r="AJ128" t="str">
            <v>Tolland</v>
          </cell>
          <cell r="AK128" t="str">
            <v>Town of Killingly</v>
          </cell>
          <cell r="AN128">
            <v>43567</v>
          </cell>
          <cell r="AO128">
            <v>0</v>
          </cell>
          <cell r="AQ128">
            <v>1</v>
          </cell>
          <cell r="AS128">
            <v>0</v>
          </cell>
          <cell r="AY128">
            <v>0</v>
          </cell>
        </row>
        <row r="129">
          <cell r="A129" t="str">
            <v>SC1908801</v>
          </cell>
          <cell r="B129">
            <v>160</v>
          </cell>
          <cell r="C129">
            <v>2019</v>
          </cell>
          <cell r="D129">
            <v>0</v>
          </cell>
          <cell r="E129" t="str">
            <v>Naugatuck</v>
          </cell>
          <cell r="F129" t="str">
            <v>Town</v>
          </cell>
          <cell r="G129" t="str">
            <v>Peter Testa</v>
          </cell>
          <cell r="H129" t="str">
            <v>088</v>
          </cell>
          <cell r="M129" t="str">
            <v>N. Warren</v>
          </cell>
          <cell r="N129" t="str">
            <v>Hess III</v>
          </cell>
          <cell r="O129" t="str">
            <v>Mayor</v>
          </cell>
          <cell r="P129" t="str">
            <v>Town Hall</v>
          </cell>
          <cell r="Q129" t="str">
            <v>229 Church Street</v>
          </cell>
          <cell r="R129" t="str">
            <v>Naugatuck</v>
          </cell>
          <cell r="S129" t="str">
            <v>CT</v>
          </cell>
          <cell r="T129" t="str">
            <v>06770</v>
          </cell>
          <cell r="U129">
            <v>400000</v>
          </cell>
          <cell r="V129">
            <v>0</v>
          </cell>
          <cell r="W129">
            <v>0</v>
          </cell>
          <cell r="X129">
            <v>0</v>
          </cell>
          <cell r="Y129" t="str">
            <v>Naugatuck Housing Rehab</v>
          </cell>
          <cell r="Z129" t="str">
            <v>Housing Rehabilitation Program</v>
          </cell>
          <cell r="AC129" t="str">
            <v>Four Hundred Thousand</v>
          </cell>
          <cell r="AD129" t="str">
            <v>Town Wide</v>
          </cell>
          <cell r="AE129" t="str">
            <v>06-6002041</v>
          </cell>
          <cell r="AF129" t="str">
            <v>Ed Carter</v>
          </cell>
          <cell r="AG129" t="str">
            <v>(203) 720-7208</v>
          </cell>
          <cell r="AH129" t="str">
            <v>ecarter@naugatuck-ct.gov</v>
          </cell>
          <cell r="AI129" t="str">
            <v>peter@aesgrpllc.com</v>
          </cell>
          <cell r="AJ129" t="str">
            <v>New Haven</v>
          </cell>
          <cell r="AK129" t="str">
            <v>A &amp; E Services Group LLC</v>
          </cell>
          <cell r="AN129">
            <v>43567</v>
          </cell>
          <cell r="AO129">
            <v>0</v>
          </cell>
          <cell r="AQ129">
            <v>1</v>
          </cell>
          <cell r="AS129">
            <v>0</v>
          </cell>
          <cell r="AY129">
            <v>0</v>
          </cell>
        </row>
        <row r="130">
          <cell r="A130" t="str">
            <v>SC1908801</v>
          </cell>
          <cell r="B130">
            <v>161</v>
          </cell>
          <cell r="C130">
            <v>2019</v>
          </cell>
          <cell r="D130">
            <v>0</v>
          </cell>
          <cell r="E130" t="str">
            <v>New Milford</v>
          </cell>
          <cell r="F130" t="str">
            <v>Town</v>
          </cell>
          <cell r="G130" t="str">
            <v>Peter Testa</v>
          </cell>
          <cell r="H130" t="str">
            <v>096</v>
          </cell>
          <cell r="M130" t="str">
            <v>Peter</v>
          </cell>
          <cell r="N130" t="str">
            <v>Bass</v>
          </cell>
          <cell r="O130" t="str">
            <v>Mayor</v>
          </cell>
          <cell r="P130" t="str">
            <v>Town Hall</v>
          </cell>
          <cell r="Q130" t="str">
            <v>10 Main Street</v>
          </cell>
          <cell r="R130" t="str">
            <v>New Milford</v>
          </cell>
          <cell r="S130" t="str">
            <v>CT</v>
          </cell>
          <cell r="T130" t="str">
            <v>06776</v>
          </cell>
          <cell r="U130">
            <v>500000</v>
          </cell>
          <cell r="V130">
            <v>0</v>
          </cell>
          <cell r="W130">
            <v>0</v>
          </cell>
          <cell r="X130">
            <v>0</v>
          </cell>
          <cell r="Y130" t="str">
            <v>New Milford Housing Rehab</v>
          </cell>
          <cell r="Z130" t="str">
            <v>Housing Rehabilitation Program</v>
          </cell>
          <cell r="AC130" t="str">
            <v>Five Hundred Thousand</v>
          </cell>
          <cell r="AD130" t="str">
            <v>Town Wide</v>
          </cell>
          <cell r="AE130" t="str">
            <v>06-6002046</v>
          </cell>
          <cell r="AF130" t="str">
            <v>Tammy Reardon</v>
          </cell>
          <cell r="AG130" t="str">
            <v>(860) 355-6010</v>
          </cell>
          <cell r="AH130" t="str">
            <v>treardon@newmilford.org</v>
          </cell>
          <cell r="AI130" t="str">
            <v>peter@aesgrpllc.com</v>
          </cell>
          <cell r="AJ130" t="str">
            <v>Litchfield</v>
          </cell>
          <cell r="AK130" t="str">
            <v>A &amp; E Services Group LLC</v>
          </cell>
          <cell r="AN130">
            <v>43567</v>
          </cell>
          <cell r="AO130">
            <v>0</v>
          </cell>
          <cell r="AQ130">
            <v>1</v>
          </cell>
          <cell r="AS130">
            <v>0</v>
          </cell>
          <cell r="AY130">
            <v>0</v>
          </cell>
        </row>
        <row r="131">
          <cell r="A131" t="str">
            <v>SC1911001</v>
          </cell>
          <cell r="B131">
            <v>162</v>
          </cell>
          <cell r="C131">
            <v>2019</v>
          </cell>
          <cell r="D131">
            <v>1</v>
          </cell>
          <cell r="E131" t="str">
            <v>Plainville</v>
          </cell>
          <cell r="F131" t="str">
            <v>Town</v>
          </cell>
          <cell r="G131" t="str">
            <v>Peter Testa</v>
          </cell>
          <cell r="H131" t="str">
            <v>110</v>
          </cell>
          <cell r="M131" t="str">
            <v>Robert</v>
          </cell>
          <cell r="N131" t="str">
            <v>Lee</v>
          </cell>
          <cell r="O131" t="str">
            <v>Town Manager</v>
          </cell>
          <cell r="P131" t="str">
            <v>Town Hall</v>
          </cell>
          <cell r="Q131" t="str">
            <v>1 Central Square</v>
          </cell>
          <cell r="R131" t="str">
            <v>Plainville</v>
          </cell>
          <cell r="S131" t="str">
            <v>CT</v>
          </cell>
          <cell r="T131" t="str">
            <v>06062</v>
          </cell>
          <cell r="U131">
            <v>1500000</v>
          </cell>
          <cell r="V131">
            <v>0</v>
          </cell>
          <cell r="W131">
            <v>0</v>
          </cell>
          <cell r="X131">
            <v>0</v>
          </cell>
          <cell r="Y131" t="str">
            <v>Woodmoor Manor and Centerview Village ADA Improvements</v>
          </cell>
          <cell r="Z131" t="str">
            <v>Public Housing Modernization</v>
          </cell>
          <cell r="AA131" t="str">
            <v>Jerome Mihm</v>
          </cell>
          <cell r="AB131" t="str">
            <v>(860) 270-8097</v>
          </cell>
          <cell r="AC131" t="str">
            <v>One Million Five Hundred Thousand</v>
          </cell>
          <cell r="AD131" t="str">
            <v>Plainville</v>
          </cell>
          <cell r="AE131" t="str">
            <v>06-6002064</v>
          </cell>
          <cell r="AF131" t="str">
            <v>Lisa Metayer</v>
          </cell>
          <cell r="AG131" t="str">
            <v>(860) 793-0221</v>
          </cell>
          <cell r="AH131" t="str">
            <v>metayer@plainville-ct.gov</v>
          </cell>
          <cell r="AI131" t="str">
            <v>peter@aesgrpllc.com</v>
          </cell>
          <cell r="AK131" t="str">
            <v>A &amp; E  Services Group LLC</v>
          </cell>
          <cell r="AL131" t="str">
            <v>ADA improvements:_x000D_
- Replace existing bathtubs in all 80 units with "walk-in" showers;_x000D_
- 5 kitchens upgrades to make them fully ADA complaint.</v>
          </cell>
          <cell r="AN131">
            <v>43567</v>
          </cell>
          <cell r="AO131">
            <v>0</v>
          </cell>
          <cell r="AQ131">
            <v>1</v>
          </cell>
          <cell r="AS131">
            <v>0</v>
          </cell>
          <cell r="AY131">
            <v>0</v>
          </cell>
          <cell r="BB131">
            <v>43552</v>
          </cell>
          <cell r="BC131">
            <v>43579</v>
          </cell>
          <cell r="BD131">
            <v>43679</v>
          </cell>
          <cell r="BE131">
            <v>43707</v>
          </cell>
        </row>
        <row r="132">
          <cell r="A132" t="str">
            <v>SC1911601</v>
          </cell>
          <cell r="B132">
            <v>163</v>
          </cell>
          <cell r="C132">
            <v>2019</v>
          </cell>
          <cell r="D132">
            <v>0</v>
          </cell>
          <cell r="E132" t="str">
            <v>Putnam</v>
          </cell>
          <cell r="F132" t="str">
            <v>Town</v>
          </cell>
          <cell r="G132" t="str">
            <v>Mary Bromm</v>
          </cell>
          <cell r="H132" t="str">
            <v>116</v>
          </cell>
          <cell r="M132" t="str">
            <v>Norman</v>
          </cell>
          <cell r="N132" t="str">
            <v>Seney, Jr.</v>
          </cell>
          <cell r="O132" t="str">
            <v>Mayor</v>
          </cell>
          <cell r="P132" t="str">
            <v>Town Hall</v>
          </cell>
          <cell r="Q132" t="str">
            <v>126 Church Street</v>
          </cell>
          <cell r="R132" t="str">
            <v>Putnam</v>
          </cell>
          <cell r="S132" t="str">
            <v>CT</v>
          </cell>
          <cell r="T132" t="str">
            <v>06260</v>
          </cell>
          <cell r="U132">
            <v>400000</v>
          </cell>
          <cell r="V132">
            <v>0</v>
          </cell>
          <cell r="W132">
            <v>0</v>
          </cell>
          <cell r="X132">
            <v>0</v>
          </cell>
          <cell r="Y132" t="str">
            <v>Putnam Housing Rehab</v>
          </cell>
          <cell r="Z132" t="str">
            <v>Housing Rehabilitation Program</v>
          </cell>
          <cell r="AC132" t="str">
            <v>Four Hundred Thousand</v>
          </cell>
          <cell r="AD132" t="str">
            <v>Town Wide</v>
          </cell>
          <cell r="AE132" t="str">
            <v>06-6002071</v>
          </cell>
          <cell r="AF132" t="str">
            <v>Delpha Very</v>
          </cell>
          <cell r="AG132" t="str">
            <v>(860) 963-6834</v>
          </cell>
          <cell r="AH132" t="str">
            <v>delpha.very@putnamct.us</v>
          </cell>
          <cell r="AI132" t="str">
            <v>mbromm@killinglyct.org</v>
          </cell>
          <cell r="AK132" t="str">
            <v>Town of Killingly</v>
          </cell>
          <cell r="AN132">
            <v>43567</v>
          </cell>
          <cell r="AO132">
            <v>0</v>
          </cell>
          <cell r="AQ132">
            <v>1</v>
          </cell>
          <cell r="AS132">
            <v>0</v>
          </cell>
          <cell r="AY132">
            <v>0</v>
          </cell>
        </row>
        <row r="133">
          <cell r="A133" t="str">
            <v>SC1913101</v>
          </cell>
          <cell r="B133">
            <v>164</v>
          </cell>
          <cell r="C133">
            <v>2019</v>
          </cell>
          <cell r="D133">
            <v>0</v>
          </cell>
          <cell r="E133" t="str">
            <v>Southington</v>
          </cell>
          <cell r="F133" t="str">
            <v>Town</v>
          </cell>
          <cell r="G133" t="str">
            <v>Peter Testa</v>
          </cell>
          <cell r="H133" t="str">
            <v>131</v>
          </cell>
          <cell r="M133" t="str">
            <v>Mark</v>
          </cell>
          <cell r="N133" t="str">
            <v>Sciota</v>
          </cell>
          <cell r="O133" t="str">
            <v>Town Manager</v>
          </cell>
          <cell r="P133" t="str">
            <v>Town Hall</v>
          </cell>
          <cell r="Q133" t="str">
            <v>75 Main Street</v>
          </cell>
          <cell r="R133" t="str">
            <v>Southington</v>
          </cell>
          <cell r="S133" t="str">
            <v>CT</v>
          </cell>
          <cell r="T133" t="str">
            <v>06489</v>
          </cell>
          <cell r="U133">
            <v>800000</v>
          </cell>
          <cell r="V133">
            <v>0</v>
          </cell>
          <cell r="W133">
            <v>0</v>
          </cell>
          <cell r="X133">
            <v>0</v>
          </cell>
          <cell r="Y133" t="str">
            <v>Zdunzyck Terrace Phase II</v>
          </cell>
          <cell r="Z133" t="str">
            <v>Public Housing Modernization</v>
          </cell>
          <cell r="AC133" t="str">
            <v>Eight Hundred Thousand</v>
          </cell>
          <cell r="AD133" t="str">
            <v>Southington</v>
          </cell>
          <cell r="AE133" t="str">
            <v>06-6002091</v>
          </cell>
          <cell r="AF133" t="str">
            <v>Mark Sciota</v>
          </cell>
          <cell r="AG133" t="str">
            <v>(860) 276-6200</v>
          </cell>
          <cell r="AH133" t="str">
            <v>sciotam@southington.org</v>
          </cell>
          <cell r="AI133" t="str">
            <v>peter@aesgrpllc.com</v>
          </cell>
          <cell r="AK133" t="str">
            <v>A &amp; E Services Group LLC</v>
          </cell>
          <cell r="AL133" t="str">
            <v>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v>
          </cell>
          <cell r="AN133">
            <v>43567</v>
          </cell>
          <cell r="AO133">
            <v>0</v>
          </cell>
          <cell r="AQ133">
            <v>1</v>
          </cell>
          <cell r="AS133">
            <v>0</v>
          </cell>
          <cell r="AY133">
            <v>0</v>
          </cell>
        </row>
        <row r="134">
          <cell r="A134" t="str">
            <v>SC1914401</v>
          </cell>
          <cell r="B134">
            <v>165</v>
          </cell>
          <cell r="C134">
            <v>2019</v>
          </cell>
          <cell r="D134">
            <v>1</v>
          </cell>
          <cell r="E134" t="str">
            <v>Trumbull</v>
          </cell>
          <cell r="F134" t="str">
            <v>Town</v>
          </cell>
          <cell r="G134" t="str">
            <v>Jennifer Svelnys</v>
          </cell>
          <cell r="H134" t="str">
            <v>144</v>
          </cell>
          <cell r="M134" t="str">
            <v>Vicki</v>
          </cell>
          <cell r="N134" t="str">
            <v>Tesoro</v>
          </cell>
          <cell r="O134" t="str">
            <v>First Selectwoman</v>
          </cell>
          <cell r="P134" t="str">
            <v>Town Hall</v>
          </cell>
          <cell r="Q134" t="str">
            <v>5866 Main Street</v>
          </cell>
          <cell r="R134" t="str">
            <v>Trumbull</v>
          </cell>
          <cell r="S134" t="str">
            <v>CT</v>
          </cell>
          <cell r="T134" t="str">
            <v>06611</v>
          </cell>
          <cell r="U134">
            <v>1072234</v>
          </cell>
          <cell r="V134">
            <v>0</v>
          </cell>
          <cell r="W134">
            <v>0</v>
          </cell>
          <cell r="X134">
            <v>0</v>
          </cell>
          <cell r="Y134" t="str">
            <v>Henry Stern Center</v>
          </cell>
          <cell r="Z134" t="str">
            <v>Public Housing Modernization</v>
          </cell>
          <cell r="AA134" t="str">
            <v>Jerome Mihm</v>
          </cell>
          <cell r="AB134" t="str">
            <v>(860) 270-8097</v>
          </cell>
          <cell r="AC134" t="str">
            <v>One Million Seventy Two Thousand Two Hundred Thirty Four</v>
          </cell>
          <cell r="AD134" t="str">
            <v>Trumbull</v>
          </cell>
          <cell r="AE134" t="str">
            <v>06-6002110</v>
          </cell>
          <cell r="AF134" t="str">
            <v>Rina Bakalar</v>
          </cell>
          <cell r="AG134" t="str">
            <v>(203) 452-5043</v>
          </cell>
          <cell r="AH134" t="str">
            <v>rbakalar@trumbull-ct.gov</v>
          </cell>
          <cell r="AI134" t="str">
            <v>jen@hdtllc.com</v>
          </cell>
          <cell r="AK134" t="str">
            <v>Housing Development Team</v>
          </cell>
          <cell r="AL134" t="str">
            <v>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v>
          </cell>
          <cell r="AN134">
            <v>43567</v>
          </cell>
          <cell r="AO134">
            <v>0</v>
          </cell>
          <cell r="AQ134">
            <v>1</v>
          </cell>
          <cell r="AS134">
            <v>0</v>
          </cell>
          <cell r="AU134" t="str">
            <v>vtesoro@trumbull-ct.gov</v>
          </cell>
          <cell r="AY134">
            <v>0</v>
          </cell>
          <cell r="BB134">
            <v>43544</v>
          </cell>
          <cell r="BC134">
            <v>43566</v>
          </cell>
          <cell r="BD134">
            <v>43570</v>
          </cell>
          <cell r="BE134">
            <v>43707</v>
          </cell>
        </row>
        <row r="135">
          <cell r="A135" t="str">
            <v>SC1815801</v>
          </cell>
          <cell r="B135">
            <v>139</v>
          </cell>
          <cell r="C135">
            <v>2018</v>
          </cell>
          <cell r="D135">
            <v>1</v>
          </cell>
          <cell r="E135" t="str">
            <v>Westport</v>
          </cell>
          <cell r="F135" t="str">
            <v>Town</v>
          </cell>
          <cell r="G135" t="str">
            <v>Town</v>
          </cell>
          <cell r="H135" t="str">
            <v>158</v>
          </cell>
          <cell r="J135" t="str">
            <v>3218</v>
          </cell>
          <cell r="K135" t="str">
            <v>3219</v>
          </cell>
          <cell r="M135" t="str">
            <v>James S.</v>
          </cell>
          <cell r="N135" t="str">
            <v>Marpe</v>
          </cell>
          <cell r="O135" t="str">
            <v>First Selectman</v>
          </cell>
          <cell r="P135" t="str">
            <v>Westport Town Hall</v>
          </cell>
          <cell r="Q135" t="str">
            <v>110 Myrtle Avenue</v>
          </cell>
          <cell r="R135" t="str">
            <v>Westport</v>
          </cell>
          <cell r="S135" t="str">
            <v>CT</v>
          </cell>
          <cell r="T135" t="str">
            <v>06880</v>
          </cell>
          <cell r="U135">
            <v>400000</v>
          </cell>
          <cell r="V135">
            <v>0</v>
          </cell>
          <cell r="W135">
            <v>359636</v>
          </cell>
          <cell r="X135">
            <v>40364</v>
          </cell>
          <cell r="Y135" t="str">
            <v>Diversion Specialists and Short-Term Crisis Housing for Young Adults</v>
          </cell>
          <cell r="Z135" t="str">
            <v>Public Service</v>
          </cell>
          <cell r="AA135" t="str">
            <v>Ploynapas Thantaha</v>
          </cell>
          <cell r="AB135" t="str">
            <v>(860) 270-8097</v>
          </cell>
          <cell r="AC135" t="str">
            <v>Four Hundred Thousand</v>
          </cell>
          <cell r="AD135" t="str">
            <v>Multijurisdictional</v>
          </cell>
          <cell r="AE135" t="str">
            <v>06-6002128</v>
          </cell>
          <cell r="AF135" t="str">
            <v>Elaine Daignault</v>
          </cell>
          <cell r="AG135" t="str">
            <v>(203) 341-1050</v>
          </cell>
          <cell r="AH135" t="str">
            <v>elained@westportct.gov</v>
          </cell>
          <cell r="AI135" t="str">
            <v>kathy@shworks.org</v>
          </cell>
          <cell r="AJ135" t="str">
            <v>Fairfield</v>
          </cell>
          <cell r="AK135" t="str">
            <v>Kathy Hunter</v>
          </cell>
          <cell r="AL135" t="str">
            <v>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v>
          </cell>
          <cell r="AN135">
            <v>43266</v>
          </cell>
          <cell r="AQ135">
            <v>1</v>
          </cell>
          <cell r="AS135">
            <v>0</v>
          </cell>
          <cell r="AW135">
            <v>43466</v>
          </cell>
          <cell r="AX135">
            <v>44377</v>
          </cell>
          <cell r="AY135">
            <v>0</v>
          </cell>
        </row>
        <row r="136">
          <cell r="A136" t="str">
            <v>SC1804901</v>
          </cell>
          <cell r="B136">
            <v>140</v>
          </cell>
          <cell r="C136">
            <v>2018</v>
          </cell>
          <cell r="D136">
            <v>1</v>
          </cell>
          <cell r="E136" t="str">
            <v>Enfield</v>
          </cell>
          <cell r="F136" t="str">
            <v>Town</v>
          </cell>
          <cell r="G136" t="str">
            <v>Town</v>
          </cell>
          <cell r="H136" t="str">
            <v>049</v>
          </cell>
          <cell r="J136" t="str">
            <v>3209</v>
          </cell>
          <cell r="K136" t="str">
            <v>3211</v>
          </cell>
          <cell r="L136" t="str">
            <v>19DOH00011SC</v>
          </cell>
          <cell r="M136" t="str">
            <v>Christopher W.</v>
          </cell>
          <cell r="N136" t="str">
            <v>Bromson</v>
          </cell>
          <cell r="O136" t="str">
            <v>Town Manager</v>
          </cell>
          <cell r="P136" t="str">
            <v>Enfield Town Hall</v>
          </cell>
          <cell r="Q136" t="str">
            <v>820 Enfield Street</v>
          </cell>
          <cell r="R136" t="str">
            <v>Enfield</v>
          </cell>
          <cell r="S136" t="str">
            <v>CT</v>
          </cell>
          <cell r="T136" t="str">
            <v>06082</v>
          </cell>
          <cell r="U136">
            <v>310212.56</v>
          </cell>
          <cell r="V136">
            <v>0</v>
          </cell>
          <cell r="W136">
            <v>281713</v>
          </cell>
          <cell r="X136">
            <v>28500</v>
          </cell>
          <cell r="Y136" t="str">
            <v>A Way Home Project</v>
          </cell>
          <cell r="Z136" t="str">
            <v>Public Service</v>
          </cell>
          <cell r="AA136" t="str">
            <v>Ploynapas Thantaha</v>
          </cell>
          <cell r="AB136" t="str">
            <v>(860) 270-8181</v>
          </cell>
          <cell r="AC136" t="str">
            <v>Three Hundred Ten Thousand Three Hundred Twelve dollars and Fifty-six cents</v>
          </cell>
          <cell r="AD136" t="str">
            <v>Shelter Diversion Program</v>
          </cell>
          <cell r="AE136" t="str">
            <v>06-6001997</v>
          </cell>
          <cell r="AF136" t="str">
            <v>Cynthia Guerreri</v>
          </cell>
          <cell r="AG136" t="str">
            <v>(860) 763-7439</v>
          </cell>
          <cell r="AH136" t="str">
            <v>Guerreri, Cynthia &lt;cguerreri@enfield.org&gt;</v>
          </cell>
          <cell r="AJ136" t="str">
            <v>Hartford</v>
          </cell>
          <cell r="AL136" t="str">
            <v>To provide a grant-in-aid to the Town of Enfield’s Department of Social Services to provide Mobile Homeless Shelter Diversion services to families and individuals who are in danger of becoming homeless or are currently homeless in 8 towns connected through the I-91 Corridor</v>
          </cell>
          <cell r="AN136">
            <v>43255</v>
          </cell>
          <cell r="AQ136">
            <v>1</v>
          </cell>
          <cell r="AS136">
            <v>0</v>
          </cell>
          <cell r="AW136">
            <v>43466</v>
          </cell>
          <cell r="AX136">
            <v>44012</v>
          </cell>
          <cell r="AY136">
            <v>43871</v>
          </cell>
          <cell r="AZ136">
            <v>44196</v>
          </cell>
        </row>
        <row r="137">
          <cell r="A137" t="str">
            <v>SC1813701</v>
          </cell>
          <cell r="B137">
            <v>141</v>
          </cell>
          <cell r="C137">
            <v>2018</v>
          </cell>
          <cell r="D137">
            <v>1</v>
          </cell>
          <cell r="E137" t="str">
            <v>Stonington</v>
          </cell>
          <cell r="F137" t="str">
            <v>Town</v>
          </cell>
          <cell r="G137" t="str">
            <v>Julie Savin</v>
          </cell>
          <cell r="H137" t="str">
            <v>137</v>
          </cell>
          <cell r="J137" t="str">
            <v>3217</v>
          </cell>
          <cell r="K137" t="str">
            <v>3220</v>
          </cell>
          <cell r="L137" t="str">
            <v>19DOH0010SC</v>
          </cell>
          <cell r="M137" t="str">
            <v>Robert R.</v>
          </cell>
          <cell r="N137" t="str">
            <v>Simmons</v>
          </cell>
          <cell r="O137" t="str">
            <v>First Selectman</v>
          </cell>
          <cell r="P137" t="str">
            <v>Stonington Town Hall</v>
          </cell>
          <cell r="Q137" t="str">
            <v>152 Elm Street</v>
          </cell>
          <cell r="R137" t="str">
            <v>Stonington</v>
          </cell>
          <cell r="S137" t="str">
            <v>CT</v>
          </cell>
          <cell r="T137" t="str">
            <v>06378</v>
          </cell>
          <cell r="U137">
            <v>319466</v>
          </cell>
          <cell r="V137">
            <v>0</v>
          </cell>
          <cell r="W137">
            <v>291466</v>
          </cell>
          <cell r="X137">
            <v>28000</v>
          </cell>
          <cell r="Y137" t="str">
            <v>Shelter Diversion Program</v>
          </cell>
          <cell r="Z137" t="str">
            <v>Public Service</v>
          </cell>
          <cell r="AA137" t="str">
            <v>Ploynapas Thantaha</v>
          </cell>
          <cell r="AB137" t="str">
            <v>(860) 270-8181</v>
          </cell>
          <cell r="AC137" t="str">
            <v>Three Hundred Nineteen Thousand Four Hundred and Sixty-six</v>
          </cell>
          <cell r="AD137" t="str">
            <v>Multijurisdictional</v>
          </cell>
          <cell r="AE137" t="str">
            <v>06-6002101</v>
          </cell>
          <cell r="AF137" t="str">
            <v>Leanne Theordore</v>
          </cell>
          <cell r="AG137" t="str">
            <v>(860) 535-5015</v>
          </cell>
          <cell r="AH137" t="str">
            <v>ltheodore@stonington-ct.gov</v>
          </cell>
          <cell r="AJ137" t="str">
            <v>New London</v>
          </cell>
          <cell r="AK137" t="str">
            <v>Eastern CT Housing Opportunities</v>
          </cell>
          <cell r="AL137" t="str">
            <v>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v>
          </cell>
          <cell r="AN137">
            <v>43265</v>
          </cell>
          <cell r="AQ137">
            <v>1</v>
          </cell>
          <cell r="AS137">
            <v>0</v>
          </cell>
          <cell r="AW137">
            <v>43466</v>
          </cell>
          <cell r="AX137">
            <v>44012</v>
          </cell>
          <cell r="AY137">
            <v>0</v>
          </cell>
        </row>
        <row r="138">
          <cell r="A138" t="str">
            <v>SC1314101</v>
          </cell>
          <cell r="B138">
            <v>144</v>
          </cell>
          <cell r="C138">
            <v>2013</v>
          </cell>
          <cell r="D138">
            <v>1</v>
          </cell>
          <cell r="E138" t="str">
            <v>Thompson</v>
          </cell>
          <cell r="F138" t="str">
            <v>Town</v>
          </cell>
          <cell r="G138" t="str">
            <v>Larry Wagner</v>
          </cell>
          <cell r="H138" t="str">
            <v>141</v>
          </cell>
          <cell r="M138" t="str">
            <v>Kenneth L</v>
          </cell>
          <cell r="N138" t="str">
            <v>Beausoleil</v>
          </cell>
          <cell r="O138" t="str">
            <v>First Selectman</v>
          </cell>
          <cell r="P138" t="str">
            <v>Thompson Town Hall</v>
          </cell>
          <cell r="Q138" t="str">
            <v>815 Riverside Drive</v>
          </cell>
          <cell r="R138" t="str">
            <v>North Grosvenordale</v>
          </cell>
          <cell r="S138" t="str">
            <v>CT</v>
          </cell>
          <cell r="T138" t="str">
            <v>06255</v>
          </cell>
          <cell r="U138">
            <v>800000</v>
          </cell>
          <cell r="Y138" t="str">
            <v>Gladys Green/Pineview Court Senior Housing Renovations Phase II</v>
          </cell>
          <cell r="Z138" t="str">
            <v>Senior Housing Renovation</v>
          </cell>
          <cell r="AA138" t="str">
            <v>Dominic Carew</v>
          </cell>
          <cell r="AB138" t="str">
            <v>(860) 270-8164</v>
          </cell>
          <cell r="AC138" t="str">
            <v>Eight Hundred Thousand</v>
          </cell>
          <cell r="AD138" t="str">
            <v>Thompson</v>
          </cell>
          <cell r="AE138" t="str">
            <v>06-6002107</v>
          </cell>
          <cell r="AF138" t="str">
            <v>Mary Ann Chinatti</v>
          </cell>
          <cell r="AJ138" t="str">
            <v>Windham</v>
          </cell>
          <cell r="AK138" t="str">
            <v>L. Wagner &amp; Asociates</v>
          </cell>
          <cell r="AQ138">
            <v>1</v>
          </cell>
          <cell r="AS138">
            <v>0</v>
          </cell>
          <cell r="AY138">
            <v>0</v>
          </cell>
        </row>
        <row r="139">
          <cell r="A139" t="str">
            <v>SC1315201</v>
          </cell>
          <cell r="B139">
            <v>117</v>
          </cell>
          <cell r="C139">
            <v>2013</v>
          </cell>
          <cell r="D139">
            <v>1</v>
          </cell>
          <cell r="E139" t="str">
            <v>Waterford</v>
          </cell>
          <cell r="F139" t="str">
            <v>Town</v>
          </cell>
          <cell r="G139" t="str">
            <v xml:space="preserve"> Lisa Low</v>
          </cell>
          <cell r="H139" t="str">
            <v>152</v>
          </cell>
          <cell r="M139" t="str">
            <v>Daniel M.</v>
          </cell>
          <cell r="N139" t="str">
            <v>Steward</v>
          </cell>
          <cell r="O139" t="str">
            <v>First Selectman</v>
          </cell>
          <cell r="P139" t="str">
            <v>Waterford Town Hall</v>
          </cell>
          <cell r="Q139" t="str">
            <v>15 Rope Ferry Road</v>
          </cell>
          <cell r="R139" t="str">
            <v>Waterford</v>
          </cell>
          <cell r="S139" t="str">
            <v>CT</v>
          </cell>
          <cell r="T139" t="str">
            <v>06385</v>
          </cell>
          <cell r="U139">
            <v>400000</v>
          </cell>
          <cell r="V139">
            <v>0</v>
          </cell>
          <cell r="W139">
            <v>0</v>
          </cell>
          <cell r="X139">
            <v>0</v>
          </cell>
          <cell r="Y139" t="str">
            <v>Waterford Housing Rehabilitation Program</v>
          </cell>
          <cell r="Z139" t="str">
            <v>Housing Rehabilitation Program</v>
          </cell>
          <cell r="AA139" t="str">
            <v>Dominic Carew</v>
          </cell>
          <cell r="AB139" t="str">
            <v>(860) 270-8164</v>
          </cell>
          <cell r="AC139" t="str">
            <v>Four hundred thousand</v>
          </cell>
          <cell r="AD139" t="str">
            <v>Town Wide</v>
          </cell>
          <cell r="AF139" t="str">
            <v>Daniel Steward</v>
          </cell>
          <cell r="AG139" t="str">
            <v>(860) 444-5834</v>
          </cell>
          <cell r="AI139" t="str">
            <v>lisalowassociates@comcast.net</v>
          </cell>
          <cell r="AJ139" t="str">
            <v>New London</v>
          </cell>
          <cell r="AK139" t="str">
            <v>Lisa Low &amp; Associates</v>
          </cell>
          <cell r="AL139"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39">
            <v>0</v>
          </cell>
          <cell r="AS139">
            <v>1</v>
          </cell>
          <cell r="AT139">
            <v>42892</v>
          </cell>
          <cell r="AY139">
            <v>0</v>
          </cell>
        </row>
        <row r="140">
          <cell r="A140" t="str">
            <v>SC1112601</v>
          </cell>
          <cell r="B140">
            <v>118</v>
          </cell>
          <cell r="C140">
            <v>2011</v>
          </cell>
          <cell r="D140">
            <v>1</v>
          </cell>
          <cell r="E140" t="str">
            <v>Shelton</v>
          </cell>
          <cell r="F140" t="str">
            <v>Town</v>
          </cell>
          <cell r="G140" t="str">
            <v xml:space="preserve"> Lisa Low</v>
          </cell>
          <cell r="H140" t="str">
            <v>126</v>
          </cell>
          <cell r="M140" t="str">
            <v>Mark A.</v>
          </cell>
          <cell r="N140" t="str">
            <v>Lauretti</v>
          </cell>
          <cell r="O140" t="str">
            <v>Mayor</v>
          </cell>
          <cell r="P140" t="str">
            <v>Shelton Town Hall</v>
          </cell>
          <cell r="Q140" t="str">
            <v>54 Hill Street</v>
          </cell>
          <cell r="R140" t="str">
            <v>Shelton</v>
          </cell>
          <cell r="S140" t="str">
            <v>CT</v>
          </cell>
          <cell r="T140" t="str">
            <v>06484</v>
          </cell>
          <cell r="U140">
            <v>300000</v>
          </cell>
          <cell r="V140">
            <v>0</v>
          </cell>
          <cell r="W140">
            <v>0</v>
          </cell>
          <cell r="X140">
            <v>0</v>
          </cell>
          <cell r="Y140" t="str">
            <v>Shelton Housing Rehabilitation Program</v>
          </cell>
          <cell r="Z140" t="str">
            <v>Housing Rehabilitation Program</v>
          </cell>
          <cell r="AA140" t="str">
            <v>Dominic Carew</v>
          </cell>
          <cell r="AB140" t="str">
            <v>(860) 270-8164</v>
          </cell>
          <cell r="AC140" t="str">
            <v>Three Hundred Thousand</v>
          </cell>
          <cell r="AD140" t="str">
            <v>Town Wide</v>
          </cell>
          <cell r="AF140" t="str">
            <v>Mark A. Lauretti</v>
          </cell>
          <cell r="AG140" t="str">
            <v>(203) 924-1555</v>
          </cell>
          <cell r="AH140" t="str">
            <v>shelton01@cityofshelton.org</v>
          </cell>
          <cell r="AI140" t="str">
            <v>lisalowassociates@comcast.net</v>
          </cell>
          <cell r="AJ140" t="str">
            <v>Farifield</v>
          </cell>
          <cell r="AK140" t="str">
            <v>Lisa Low &amp; Associates</v>
          </cell>
          <cell r="AL140"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0">
            <v>0</v>
          </cell>
          <cell r="AS140">
            <v>1</v>
          </cell>
          <cell r="AT140">
            <v>42542</v>
          </cell>
          <cell r="AY140">
            <v>0</v>
          </cell>
        </row>
        <row r="141">
          <cell r="A141" t="str">
            <v>SC1207801</v>
          </cell>
          <cell r="B141">
            <v>119</v>
          </cell>
          <cell r="C141">
            <v>2012</v>
          </cell>
          <cell r="D141">
            <v>1</v>
          </cell>
          <cell r="E141" t="str">
            <v>Mansfield</v>
          </cell>
          <cell r="F141" t="str">
            <v>Town</v>
          </cell>
          <cell r="G141" t="str">
            <v>John LaTour</v>
          </cell>
          <cell r="H141" t="str">
            <v>078</v>
          </cell>
          <cell r="M141" t="str">
            <v>John</v>
          </cell>
          <cell r="N141" t="str">
            <v>Carrington</v>
          </cell>
          <cell r="O141" t="str">
            <v>Town Manager</v>
          </cell>
          <cell r="P141" t="str">
            <v>Mansfield Town Hall</v>
          </cell>
          <cell r="Q141" t="str">
            <v>4 South Eagleville Road</v>
          </cell>
          <cell r="R141" t="str">
            <v>Mansfield</v>
          </cell>
          <cell r="S141" t="str">
            <v>CT</v>
          </cell>
          <cell r="T141" t="str">
            <v>06268</v>
          </cell>
          <cell r="U141">
            <v>300000</v>
          </cell>
          <cell r="V141">
            <v>0</v>
          </cell>
          <cell r="W141">
            <v>0</v>
          </cell>
          <cell r="X141">
            <v>0</v>
          </cell>
          <cell r="Y141" t="str">
            <v>Mansfield Housing Rehabilitation Program</v>
          </cell>
          <cell r="Z141" t="str">
            <v>Housing Rehabilitation Program</v>
          </cell>
          <cell r="AA141" t="str">
            <v>Dominic Carew</v>
          </cell>
          <cell r="AB141" t="str">
            <v>(860) 270-8164</v>
          </cell>
          <cell r="AC141" t="str">
            <v>Three Hundred Thousand</v>
          </cell>
          <cell r="AD141" t="str">
            <v>Town Wide</v>
          </cell>
          <cell r="AF141" t="str">
            <v>Linda Painter</v>
          </cell>
          <cell r="AH141" t="str">
            <v>townmngr@mansfieldct.org</v>
          </cell>
          <cell r="AI141" t="str">
            <v>painterlm@mansfieldct.org</v>
          </cell>
          <cell r="AJ141" t="str">
            <v>Tolland</v>
          </cell>
          <cell r="AK141" t="str">
            <v>John LaTour</v>
          </cell>
          <cell r="AL141"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1">
            <v>0</v>
          </cell>
          <cell r="AS141">
            <v>1</v>
          </cell>
          <cell r="AT141">
            <v>42528</v>
          </cell>
          <cell r="AU141" t="str">
            <v>Jillene B. Woodmansee &lt;WoodmanseeJB@mansfieldct.org&gt;</v>
          </cell>
          <cell r="AV141" t="str">
            <v>860-429-3330</v>
          </cell>
          <cell r="AY141">
            <v>0</v>
          </cell>
        </row>
        <row r="142">
          <cell r="A142" t="str">
            <v>SC1205801</v>
          </cell>
          <cell r="B142">
            <v>120</v>
          </cell>
          <cell r="C142">
            <v>2012</v>
          </cell>
          <cell r="D142">
            <v>1</v>
          </cell>
          <cell r="E142" t="str">
            <v>Jewett City</v>
          </cell>
          <cell r="F142" t="str">
            <v>Borough</v>
          </cell>
          <cell r="G142" t="str">
            <v>Larry Wagner</v>
          </cell>
          <cell r="H142" t="str">
            <v>058</v>
          </cell>
          <cell r="M142" t="str">
            <v>Alan D.</v>
          </cell>
          <cell r="N142" t="str">
            <v>Geer</v>
          </cell>
          <cell r="O142" t="str">
            <v>Borough Warden</v>
          </cell>
          <cell r="P142" t="str">
            <v>Griswold Town Hall</v>
          </cell>
          <cell r="Q142" t="str">
            <v>28 Main Street</v>
          </cell>
          <cell r="R142" t="str">
            <v>Jewett City</v>
          </cell>
          <cell r="S142" t="str">
            <v>CT</v>
          </cell>
          <cell r="T142" t="str">
            <v>06351</v>
          </cell>
          <cell r="U142">
            <v>445840</v>
          </cell>
          <cell r="Y142" t="str">
            <v>Ashland Manor Senior Housing</v>
          </cell>
          <cell r="Z142" t="str">
            <v>Public Housing Modernization</v>
          </cell>
          <cell r="AA142" t="str">
            <v>Dominic Carew</v>
          </cell>
          <cell r="AB142" t="str">
            <v>(860) 270-8164</v>
          </cell>
          <cell r="AC142" t="str">
            <v>Eight Hundred Thousand</v>
          </cell>
          <cell r="AD142" t="str">
            <v>Ashland Manor Senior Housing</v>
          </cell>
          <cell r="AE142" t="str">
            <v>06-6001856</v>
          </cell>
          <cell r="AF142" t="str">
            <v>Leona Sharkey</v>
          </cell>
          <cell r="AG142" t="str">
            <v>(860) 376-7060</v>
          </cell>
          <cell r="AH142" t="str">
            <v>Lsharkey@boroughofjewettcity.us</v>
          </cell>
          <cell r="AI142" t="str">
            <v>larry@lwagnerassociates.com</v>
          </cell>
          <cell r="AJ142" t="str">
            <v>New London</v>
          </cell>
          <cell r="AK142" t="str">
            <v>L. Wagner &amp; Associates</v>
          </cell>
          <cell r="AL142" t="str">
            <v>Griswold Housing Authority intend to complete renovations at Ashland Manor Senior Housing, a 30-unit complex.  Improvements</v>
          </cell>
          <cell r="AQ142">
            <v>1</v>
          </cell>
          <cell r="AS142">
            <v>1</v>
          </cell>
          <cell r="AT142">
            <v>42066</v>
          </cell>
          <cell r="AU142" t="str">
            <v>Emailto:bigbadal50@gmail.com (Alan Geer Borough Warden)</v>
          </cell>
          <cell r="AV142" t="str">
            <v>860-334-5572</v>
          </cell>
          <cell r="AY142">
            <v>0</v>
          </cell>
        </row>
        <row r="143">
          <cell r="A143" t="str">
            <v>SC1406901</v>
          </cell>
          <cell r="B143">
            <v>121</v>
          </cell>
          <cell r="C143">
            <v>2011</v>
          </cell>
          <cell r="D143">
            <v>1</v>
          </cell>
          <cell r="E143" t="str">
            <v>Killingly</v>
          </cell>
          <cell r="F143" t="str">
            <v>Town</v>
          </cell>
          <cell r="H143" t="str">
            <v>069</v>
          </cell>
          <cell r="M143" t="str">
            <v>Sean</v>
          </cell>
          <cell r="N143" t="str">
            <v>Hendricks</v>
          </cell>
          <cell r="O143" t="str">
            <v>Town Manager</v>
          </cell>
          <cell r="P143" t="str">
            <v>Killingly Town Hall</v>
          </cell>
          <cell r="Q143" t="str">
            <v>172 Main Street</v>
          </cell>
          <cell r="R143" t="str">
            <v>Danielson</v>
          </cell>
          <cell r="S143" t="str">
            <v>CT</v>
          </cell>
          <cell r="T143" t="str">
            <v>06239</v>
          </cell>
          <cell r="U143">
            <v>400000</v>
          </cell>
          <cell r="Y143" t="str">
            <v>Killingly Housing Rehabilitation Program</v>
          </cell>
          <cell r="Z143" t="str">
            <v>Housing Rehabilitation Program</v>
          </cell>
          <cell r="AA143" t="str">
            <v>Dominic Carew</v>
          </cell>
          <cell r="AB143" t="str">
            <v>(860) 270-8164</v>
          </cell>
          <cell r="AC143" t="str">
            <v>Four Hundred Thousand</v>
          </cell>
          <cell r="AD143" t="str">
            <v>Town Wide</v>
          </cell>
          <cell r="AE143" t="str">
            <v>06-0913630</v>
          </cell>
          <cell r="AJ143" t="str">
            <v>Windham</v>
          </cell>
          <cell r="AK143" t="str">
            <v>Mary Bromm</v>
          </cell>
          <cell r="AQ143">
            <v>1</v>
          </cell>
          <cell r="AS143">
            <v>1</v>
          </cell>
          <cell r="AT143">
            <v>41492</v>
          </cell>
          <cell r="AY143">
            <v>0</v>
          </cell>
        </row>
        <row r="144">
          <cell r="A144" t="str">
            <v>SC1813901</v>
          </cell>
          <cell r="B144">
            <v>122</v>
          </cell>
          <cell r="C144">
            <v>2018</v>
          </cell>
          <cell r="D144">
            <v>1</v>
          </cell>
          <cell r="E144" t="str">
            <v>Suffield</v>
          </cell>
          <cell r="F144" t="str">
            <v>Town</v>
          </cell>
          <cell r="H144" t="str">
            <v>139</v>
          </cell>
          <cell r="I144" t="str">
            <v>37.3</v>
          </cell>
          <cell r="M144" t="str">
            <v>Melissa M.</v>
          </cell>
          <cell r="N144" t="str">
            <v>Mack</v>
          </cell>
          <cell r="O144" t="str">
            <v>First Selectman</v>
          </cell>
          <cell r="P144" t="str">
            <v>Suffield Town Hall</v>
          </cell>
          <cell r="Q144" t="str">
            <v>83 Mountain Road</v>
          </cell>
          <cell r="R144" t="str">
            <v>Suffield</v>
          </cell>
          <cell r="S144" t="str">
            <v>CT</v>
          </cell>
          <cell r="T144" t="str">
            <v>06078</v>
          </cell>
          <cell r="U144">
            <v>800000</v>
          </cell>
          <cell r="V144">
            <v>706500</v>
          </cell>
          <cell r="W144">
            <v>65000</v>
          </cell>
          <cell r="X144">
            <v>28500</v>
          </cell>
          <cell r="Y144" t="str">
            <v>Maple Court/Laurel Court/Broder Place (Suffield Housing Authority)</v>
          </cell>
          <cell r="Z144" t="str">
            <v>Public Housing Modernization</v>
          </cell>
          <cell r="AA144" t="str">
            <v>Jerome Mihm</v>
          </cell>
          <cell r="AB144" t="str">
            <v>(860) 270-8097</v>
          </cell>
          <cell r="AC144" t="str">
            <v>Eight Hundred Thousand</v>
          </cell>
          <cell r="AD144" t="str">
            <v>Maple Court/Laurel Court/Broder Place</v>
          </cell>
          <cell r="AE144" t="str">
            <v>06-6002104</v>
          </cell>
          <cell r="AF144" t="str">
            <v>Bill Hawkins</v>
          </cell>
          <cell r="AG144" t="str">
            <v>(860) 668-3848</v>
          </cell>
          <cell r="AH144" t="str">
            <v>bhawkins@suffieldct.gov</v>
          </cell>
          <cell r="AJ144" t="str">
            <v>Hartford</v>
          </cell>
          <cell r="AL144" t="str">
            <v>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v>
          </cell>
          <cell r="AN144">
            <v>43200</v>
          </cell>
          <cell r="AO144">
            <v>0</v>
          </cell>
          <cell r="AQ144">
            <v>1</v>
          </cell>
          <cell r="AS144">
            <v>0</v>
          </cell>
          <cell r="AW144">
            <v>43435</v>
          </cell>
          <cell r="AX144">
            <v>44165</v>
          </cell>
          <cell r="AY144">
            <v>0</v>
          </cell>
          <cell r="BE144">
            <v>43280</v>
          </cell>
        </row>
        <row r="145">
          <cell r="A145" t="str">
            <v>SC1815901</v>
          </cell>
          <cell r="B145">
            <v>123</v>
          </cell>
          <cell r="C145">
            <v>2018</v>
          </cell>
          <cell r="D145">
            <v>1</v>
          </cell>
          <cell r="E145" t="str">
            <v>Wethersfield</v>
          </cell>
          <cell r="F145" t="str">
            <v>Town</v>
          </cell>
          <cell r="G145" t="str">
            <v>Peter Huckins</v>
          </cell>
          <cell r="H145" t="str">
            <v>159</v>
          </cell>
          <cell r="I145" t="str">
            <v>74.3</v>
          </cell>
          <cell r="J145" t="str">
            <v>3224</v>
          </cell>
          <cell r="K145" t="str">
            <v>3225</v>
          </cell>
          <cell r="L145" t="str">
            <v>19DOH00018SC</v>
          </cell>
          <cell r="M145" t="str">
            <v>Kathy</v>
          </cell>
          <cell r="N145" t="str">
            <v>Bagley</v>
          </cell>
          <cell r="O145" t="str">
            <v>Acting Town Manager</v>
          </cell>
          <cell r="P145" t="str">
            <v>Wethersfield Town Hall</v>
          </cell>
          <cell r="Q145" t="str">
            <v>505 Silas Deane Highway</v>
          </cell>
          <cell r="R145" t="str">
            <v>Wethersfield</v>
          </cell>
          <cell r="S145" t="str">
            <v>CT</v>
          </cell>
          <cell r="T145" t="str">
            <v>06109</v>
          </cell>
          <cell r="U145">
            <v>778210</v>
          </cell>
          <cell r="V145">
            <v>687453</v>
          </cell>
          <cell r="W145">
            <v>62257</v>
          </cell>
          <cell r="X145">
            <v>28500</v>
          </cell>
          <cell r="Y145" t="str">
            <v>Harvey Fuller Senior Housing and Highvue Terrace Apts.  Improvements</v>
          </cell>
          <cell r="Z145" t="str">
            <v>Public Housing Modernization</v>
          </cell>
          <cell r="AA145" t="str">
            <v>Jerome Mihm</v>
          </cell>
          <cell r="AB145" t="str">
            <v>(860) 270-8097</v>
          </cell>
          <cell r="AC145" t="str">
            <v>Seven Hundred  Seventy-Eight Thousand, Two Hundred Ten</v>
          </cell>
          <cell r="AD145" t="str">
            <v>Harvey Fuller &amp; Highvue Terrace</v>
          </cell>
          <cell r="AE145" t="str">
            <v>06-6002130</v>
          </cell>
          <cell r="AF145" t="str">
            <v>Kathy Bagley</v>
          </cell>
          <cell r="AG145" t="str">
            <v>(860) 721-2801</v>
          </cell>
          <cell r="AH145" t="str">
            <v>kathy.bagley@wethersfieldct.gov</v>
          </cell>
          <cell r="AI145" t="str">
            <v>peterhuckins@charter.net</v>
          </cell>
          <cell r="AJ145" t="str">
            <v>Hartford</v>
          </cell>
          <cell r="AK145" t="str">
            <v>Community Consulting, Inc.</v>
          </cell>
          <cell r="AL145" t="str">
            <v>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v>
          </cell>
          <cell r="AN145">
            <v>43202</v>
          </cell>
          <cell r="AO145">
            <v>0</v>
          </cell>
          <cell r="AQ145">
            <v>1</v>
          </cell>
          <cell r="AS145">
            <v>0</v>
          </cell>
          <cell r="AW145">
            <v>43435</v>
          </cell>
          <cell r="AX145">
            <v>44165</v>
          </cell>
          <cell r="AY145">
            <v>0</v>
          </cell>
          <cell r="BB145">
            <v>43161</v>
          </cell>
          <cell r="BC145">
            <v>43179</v>
          </cell>
          <cell r="BD145">
            <v>43187</v>
          </cell>
          <cell r="BE145">
            <v>43280</v>
          </cell>
        </row>
        <row r="146">
          <cell r="A146" t="str">
            <v>SC1816301</v>
          </cell>
          <cell r="B146">
            <v>124</v>
          </cell>
          <cell r="C146">
            <v>2018</v>
          </cell>
          <cell r="D146">
            <v>1</v>
          </cell>
          <cell r="E146" t="str">
            <v>Windham</v>
          </cell>
          <cell r="F146" t="str">
            <v>Town</v>
          </cell>
          <cell r="G146" t="str">
            <v>Peter Huckins</v>
          </cell>
          <cell r="H146" t="str">
            <v>163</v>
          </cell>
          <cell r="I146" t="str">
            <v>80.5</v>
          </cell>
          <cell r="J146" t="str">
            <v>3226</v>
          </cell>
          <cell r="K146" t="str">
            <v>3227</v>
          </cell>
          <cell r="L146" t="str">
            <v>19DOH00016SC</v>
          </cell>
          <cell r="M146" t="str">
            <v>James</v>
          </cell>
          <cell r="N146" t="str">
            <v>Rivers</v>
          </cell>
          <cell r="O146" t="str">
            <v>Town Manager</v>
          </cell>
          <cell r="P146" t="str">
            <v>Windham Town Hall</v>
          </cell>
          <cell r="Q146" t="str">
            <v>979 Main Street</v>
          </cell>
          <cell r="R146" t="str">
            <v>Windham</v>
          </cell>
          <cell r="S146" t="str">
            <v>CT</v>
          </cell>
          <cell r="T146" t="str">
            <v>06226</v>
          </cell>
          <cell r="U146">
            <v>800000</v>
          </cell>
          <cell r="V146">
            <v>691500</v>
          </cell>
          <cell r="W146">
            <v>80000</v>
          </cell>
          <cell r="X146">
            <v>28500</v>
          </cell>
          <cell r="Y146" t="str">
            <v>Nathan Hale Terrace Heating Replacement</v>
          </cell>
          <cell r="Z146" t="str">
            <v>Public Housing Modernization</v>
          </cell>
          <cell r="AA146" t="str">
            <v>Jerome Mihm</v>
          </cell>
          <cell r="AB146" t="str">
            <v>(860) 270-8097</v>
          </cell>
          <cell r="AC146" t="str">
            <v>Eight Hundred Thousand</v>
          </cell>
          <cell r="AD146" t="str">
            <v>Nathan Hale Terrace</v>
          </cell>
          <cell r="AE146" t="str">
            <v>06-6002135</v>
          </cell>
          <cell r="AF146" t="str">
            <v>James Rivers</v>
          </cell>
          <cell r="AG146" t="str">
            <v>(860) 465-3004</v>
          </cell>
          <cell r="AH146" t="str">
            <v>townmanager@windhamct.com</v>
          </cell>
          <cell r="AI146" t="str">
            <v>peterhuckins@charter.net</v>
          </cell>
          <cell r="AJ146" t="str">
            <v>Windham</v>
          </cell>
          <cell r="AK146" t="str">
            <v>Community Consulting, Inc.</v>
          </cell>
          <cell r="AL146" t="str">
            <v>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v>
          </cell>
          <cell r="AN146">
            <v>43202</v>
          </cell>
          <cell r="AO146">
            <v>0</v>
          </cell>
          <cell r="AQ146">
            <v>1</v>
          </cell>
          <cell r="AS146">
            <v>0</v>
          </cell>
          <cell r="AW146">
            <v>43435</v>
          </cell>
          <cell r="AX146">
            <v>44165</v>
          </cell>
          <cell r="AY146">
            <v>0</v>
          </cell>
          <cell r="BB146">
            <v>43159</v>
          </cell>
          <cell r="BC146">
            <v>43175</v>
          </cell>
          <cell r="BD146">
            <v>43186</v>
          </cell>
          <cell r="BE146">
            <v>43280</v>
          </cell>
        </row>
        <row r="147">
          <cell r="A147" t="str">
            <v>SC1813401</v>
          </cell>
          <cell r="B147">
            <v>125</v>
          </cell>
          <cell r="C147">
            <v>2018</v>
          </cell>
          <cell r="D147">
            <v>1</v>
          </cell>
          <cell r="E147" t="str">
            <v>Stafford</v>
          </cell>
          <cell r="F147" t="str">
            <v>Town</v>
          </cell>
          <cell r="G147" t="str">
            <v>Peter Sanborn</v>
          </cell>
          <cell r="H147" t="str">
            <v>134</v>
          </cell>
          <cell r="I147" t="str">
            <v>64.8</v>
          </cell>
          <cell r="M147" t="str">
            <v>Mary</v>
          </cell>
          <cell r="N147" t="str">
            <v>Mitta</v>
          </cell>
          <cell r="O147" t="str">
            <v>First Selectman</v>
          </cell>
          <cell r="P147" t="str">
            <v>Stafford Town Hall</v>
          </cell>
          <cell r="Q147" t="str">
            <v>One Main Street</v>
          </cell>
          <cell r="R147" t="str">
            <v>Stafford</v>
          </cell>
          <cell r="S147" t="str">
            <v>CT</v>
          </cell>
          <cell r="T147" t="str">
            <v>06076</v>
          </cell>
          <cell r="U147">
            <v>442000</v>
          </cell>
          <cell r="V147">
            <v>0</v>
          </cell>
          <cell r="W147">
            <v>0</v>
          </cell>
          <cell r="X147">
            <v>0</v>
          </cell>
          <cell r="Y147" t="str">
            <v>Housing Rehabilitation Program</v>
          </cell>
          <cell r="Z147" t="str">
            <v>Housing Rehabilitation Program</v>
          </cell>
          <cell r="AA147" t="str">
            <v>Jerome Mihm</v>
          </cell>
          <cell r="AB147" t="str">
            <v>(860) 270-8097</v>
          </cell>
          <cell r="AC147" t="str">
            <v>Four Hundred, Forty-Two Thousand</v>
          </cell>
          <cell r="AD147" t="str">
            <v>Town Wide</v>
          </cell>
          <cell r="AE147" t="str">
            <v>06-6002097</v>
          </cell>
          <cell r="AF147" t="str">
            <v>Mary Mitta</v>
          </cell>
          <cell r="AG147" t="str">
            <v>(860) 684-1777</v>
          </cell>
          <cell r="AH147" t="str">
            <v>staffordtownhall@staffordct.org</v>
          </cell>
          <cell r="AI147" t="str">
            <v>psanborn@cogincorp.com</v>
          </cell>
          <cell r="AJ147" t="str">
            <v>Tolland</v>
          </cell>
          <cell r="AK147" t="str">
            <v>Community Opportunities Group, Inc.</v>
          </cell>
          <cell r="AL147"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47">
            <v>43202</v>
          </cell>
          <cell r="AO147">
            <v>0</v>
          </cell>
          <cell r="AQ147">
            <v>1</v>
          </cell>
          <cell r="AS147">
            <v>0</v>
          </cell>
          <cell r="AY147">
            <v>0</v>
          </cell>
          <cell r="BB147">
            <v>43183</v>
          </cell>
          <cell r="BC147">
            <v>43195</v>
          </cell>
          <cell r="BD147">
            <v>43202</v>
          </cell>
          <cell r="BE147">
            <v>43280</v>
          </cell>
        </row>
        <row r="148">
          <cell r="A148" t="str">
            <v>SC1802501</v>
          </cell>
          <cell r="B148">
            <v>126</v>
          </cell>
          <cell r="C148">
            <v>2018</v>
          </cell>
          <cell r="D148">
            <v>1</v>
          </cell>
          <cell r="E148" t="str">
            <v>Cheshire</v>
          </cell>
          <cell r="F148" t="str">
            <v>Town</v>
          </cell>
          <cell r="G148" t="str">
            <v>Lisa Low</v>
          </cell>
          <cell r="H148" t="str">
            <v>025</v>
          </cell>
          <cell r="I148" t="str">
            <v>59.6</v>
          </cell>
          <cell r="J148" t="str">
            <v>3192</v>
          </cell>
          <cell r="K148" t="str">
            <v>3193</v>
          </cell>
          <cell r="L148" t="str">
            <v>19DOH00008SC</v>
          </cell>
          <cell r="M148" t="str">
            <v>Michael A.</v>
          </cell>
          <cell r="N148" t="str">
            <v>Milone</v>
          </cell>
          <cell r="O148" t="str">
            <v>Town Manager</v>
          </cell>
          <cell r="P148" t="str">
            <v>Cheshire Town Hall</v>
          </cell>
          <cell r="Q148" t="str">
            <v>84 South Main Street</v>
          </cell>
          <cell r="R148" t="str">
            <v>Cheshire</v>
          </cell>
          <cell r="S148" t="str">
            <v>CT</v>
          </cell>
          <cell r="T148" t="str">
            <v>06410</v>
          </cell>
          <cell r="U148">
            <v>400000</v>
          </cell>
          <cell r="V148">
            <v>319000</v>
          </cell>
          <cell r="W148">
            <v>48000</v>
          </cell>
          <cell r="X148">
            <v>33000</v>
          </cell>
          <cell r="Y148" t="str">
            <v>Housing Rehabilitation Program</v>
          </cell>
          <cell r="Z148" t="str">
            <v>Housing Rehabilitation Program</v>
          </cell>
          <cell r="AA148" t="str">
            <v>Jerome Mihm</v>
          </cell>
          <cell r="AB148" t="str">
            <v>(860) 270-8097</v>
          </cell>
          <cell r="AC148" t="str">
            <v>Four Hundred Thousand</v>
          </cell>
          <cell r="AD148" t="str">
            <v>Town Wide</v>
          </cell>
          <cell r="AE148" t="str">
            <v>06-6001971</v>
          </cell>
          <cell r="AF148" t="str">
            <v>Michael A. Milone</v>
          </cell>
          <cell r="AG148" t="str">
            <v>(203) 271-6660</v>
          </cell>
          <cell r="AH148" t="str">
            <v>mmilone@cheshirect.org</v>
          </cell>
          <cell r="AI148" t="str">
            <v>lisalowassociates@comcast.net</v>
          </cell>
          <cell r="AJ148" t="str">
            <v>New Haven</v>
          </cell>
          <cell r="AK148" t="str">
            <v>Lisa Low &amp; Associates</v>
          </cell>
          <cell r="AL148"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48">
            <v>43202</v>
          </cell>
          <cell r="AO148">
            <v>0</v>
          </cell>
          <cell r="AQ148">
            <v>1</v>
          </cell>
          <cell r="AS148">
            <v>0</v>
          </cell>
          <cell r="AW148">
            <v>43435</v>
          </cell>
          <cell r="AX148">
            <v>44165</v>
          </cell>
          <cell r="AY148">
            <v>0</v>
          </cell>
          <cell r="BB148">
            <v>43165</v>
          </cell>
          <cell r="BC148">
            <v>43174</v>
          </cell>
          <cell r="BD148">
            <v>43203</v>
          </cell>
          <cell r="BE148">
            <v>43280</v>
          </cell>
        </row>
        <row r="149">
          <cell r="A149" t="str">
            <v>SC1805201</v>
          </cell>
          <cell r="B149">
            <v>127</v>
          </cell>
          <cell r="C149">
            <v>2018</v>
          </cell>
          <cell r="D149">
            <v>1</v>
          </cell>
          <cell r="E149" t="str">
            <v>Farmington</v>
          </cell>
          <cell r="F149" t="str">
            <v>Town</v>
          </cell>
          <cell r="G149" t="str">
            <v>Lisa Low</v>
          </cell>
          <cell r="H149" t="str">
            <v>052</v>
          </cell>
          <cell r="I149" t="str">
            <v>75.5</v>
          </cell>
          <cell r="L149" t="str">
            <v>19DOH0006SC</v>
          </cell>
          <cell r="M149" t="str">
            <v>Kathleen</v>
          </cell>
          <cell r="N149" t="str">
            <v>Eagen-Bolonski</v>
          </cell>
          <cell r="O149" t="str">
            <v>Town Manager</v>
          </cell>
          <cell r="P149" t="str">
            <v>Farmington Town Hall</v>
          </cell>
          <cell r="Q149" t="str">
            <v>1 Monteith Drive</v>
          </cell>
          <cell r="R149" t="str">
            <v>Farmington</v>
          </cell>
          <cell r="S149" t="str">
            <v>CT</v>
          </cell>
          <cell r="T149" t="str">
            <v>06032</v>
          </cell>
          <cell r="U149">
            <v>800000</v>
          </cell>
          <cell r="V149">
            <v>675500</v>
          </cell>
          <cell r="W149">
            <v>96000</v>
          </cell>
          <cell r="X149">
            <v>28500</v>
          </cell>
          <cell r="Y149" t="str">
            <v>New Horizons Village Modernization</v>
          </cell>
          <cell r="Z149" t="str">
            <v>Public Housing Modernization</v>
          </cell>
          <cell r="AA149" t="str">
            <v>Dominic Carew</v>
          </cell>
          <cell r="AB149" t="str">
            <v>(860) 270-8164</v>
          </cell>
          <cell r="AC149" t="str">
            <v>Eight Hundred Thousand</v>
          </cell>
          <cell r="AD149" t="str">
            <v>New Horizons Village</v>
          </cell>
          <cell r="AE149" t="str">
            <v>06-6001999</v>
          </cell>
          <cell r="AF149" t="str">
            <v>Nancy Parent</v>
          </cell>
          <cell r="AG149" t="str">
            <v>(860) 675-2390</v>
          </cell>
          <cell r="AH149" t="str">
            <v>parentn@farmington-ct.org</v>
          </cell>
          <cell r="AI149" t="str">
            <v>lisalowassociates</v>
          </cell>
          <cell r="AJ149" t="str">
            <v>Hartford</v>
          </cell>
          <cell r="AK149" t="str">
            <v>Lisa Low &amp; Associates</v>
          </cell>
          <cell r="AL149" t="str">
            <v>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v>
          </cell>
          <cell r="AN149">
            <v>43202</v>
          </cell>
          <cell r="AO149">
            <v>0</v>
          </cell>
          <cell r="AQ149">
            <v>1</v>
          </cell>
          <cell r="AS149">
            <v>0</v>
          </cell>
          <cell r="AW149">
            <v>43435</v>
          </cell>
          <cell r="AX149">
            <v>44165</v>
          </cell>
          <cell r="AY149">
            <v>0</v>
          </cell>
          <cell r="BB149">
            <v>43175</v>
          </cell>
          <cell r="BC149">
            <v>43186</v>
          </cell>
          <cell r="BD149">
            <v>43203</v>
          </cell>
          <cell r="BE149">
            <v>43280</v>
          </cell>
        </row>
        <row r="150">
          <cell r="A150" t="str">
            <v>SC1806001</v>
          </cell>
          <cell r="B150">
            <v>128</v>
          </cell>
          <cell r="C150">
            <v>2018</v>
          </cell>
          <cell r="D150">
            <v>1</v>
          </cell>
          <cell r="E150" t="str">
            <v>Guilford</v>
          </cell>
          <cell r="F150" t="str">
            <v>Town</v>
          </cell>
          <cell r="G150" t="str">
            <v>Lisa Low</v>
          </cell>
          <cell r="H150" t="str">
            <v>060</v>
          </cell>
          <cell r="I150" t="str">
            <v>73.7</v>
          </cell>
          <cell r="J150" t="str">
            <v>3197</v>
          </cell>
          <cell r="K150" t="str">
            <v>3198</v>
          </cell>
          <cell r="L150" t="str">
            <v>19DOH0005SC</v>
          </cell>
          <cell r="M150" t="str">
            <v>Matthew T.</v>
          </cell>
          <cell r="N150" t="str">
            <v>Hoey, III</v>
          </cell>
          <cell r="O150" t="str">
            <v>First Selectman</v>
          </cell>
          <cell r="P150" t="str">
            <v>Guilford Town Hall</v>
          </cell>
          <cell r="Q150" t="str">
            <v>31 Park Street</v>
          </cell>
          <cell r="R150" t="str">
            <v>Guilford</v>
          </cell>
          <cell r="S150" t="str">
            <v>CT</v>
          </cell>
          <cell r="T150" t="str">
            <v>06437</v>
          </cell>
          <cell r="U150">
            <v>442000</v>
          </cell>
          <cell r="V150">
            <v>355960</v>
          </cell>
          <cell r="W150">
            <v>53040</v>
          </cell>
          <cell r="X150">
            <v>33000</v>
          </cell>
          <cell r="Y150" t="str">
            <v>Guilford Housing Rehabilitation Program</v>
          </cell>
          <cell r="Z150" t="str">
            <v>Housing Rehabilitation Program</v>
          </cell>
          <cell r="AA150" t="str">
            <v>Dominic Carew</v>
          </cell>
          <cell r="AB150" t="str">
            <v>(860) 270-8164</v>
          </cell>
          <cell r="AC150" t="str">
            <v>Four Hundred, Forty-Two Thousand</v>
          </cell>
          <cell r="AD150" t="str">
            <v>Town Wide</v>
          </cell>
          <cell r="AE150" t="str">
            <v>06-6002012</v>
          </cell>
          <cell r="AF150" t="str">
            <v>Matthew Hoey</v>
          </cell>
          <cell r="AG150" t="str">
            <v>(203) 453-8015</v>
          </cell>
          <cell r="AH150" t="str">
            <v>hoeym@ci.guilford.ct.us</v>
          </cell>
          <cell r="AI150" t="str">
            <v>lisalowassociates@comcast.net</v>
          </cell>
          <cell r="AJ150" t="str">
            <v>New Haven</v>
          </cell>
          <cell r="AK150" t="str">
            <v>Lisa Low &amp; Associates</v>
          </cell>
          <cell r="AL150" t="str">
            <v>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v>
          </cell>
          <cell r="AN150">
            <v>43202</v>
          </cell>
          <cell r="AO150">
            <v>0</v>
          </cell>
          <cell r="AQ150">
            <v>1</v>
          </cell>
          <cell r="AR150">
            <v>43475</v>
          </cell>
          <cell r="AS150">
            <v>0</v>
          </cell>
          <cell r="AW150">
            <v>43435</v>
          </cell>
          <cell r="AX150">
            <v>44165</v>
          </cell>
          <cell r="AY150">
            <v>0</v>
          </cell>
          <cell r="BB150">
            <v>43165</v>
          </cell>
          <cell r="BC150">
            <v>43174</v>
          </cell>
          <cell r="BD150">
            <v>43203</v>
          </cell>
          <cell r="BE150">
            <v>43280</v>
          </cell>
        </row>
        <row r="151">
          <cell r="A151" t="str">
            <v>SC1812601</v>
          </cell>
          <cell r="B151">
            <v>129</v>
          </cell>
          <cell r="C151">
            <v>2018</v>
          </cell>
          <cell r="D151">
            <v>1</v>
          </cell>
          <cell r="E151" t="str">
            <v>Shelton</v>
          </cell>
          <cell r="F151" t="str">
            <v>City</v>
          </cell>
          <cell r="G151" t="str">
            <v>Lisa Low</v>
          </cell>
          <cell r="H151" t="str">
            <v>126</v>
          </cell>
          <cell r="I151" t="str">
            <v>66.8</v>
          </cell>
          <cell r="L151" t="str">
            <v>19DOH00002SC</v>
          </cell>
          <cell r="M151" t="str">
            <v>Mark</v>
          </cell>
          <cell r="N151" t="str">
            <v>Lauretti</v>
          </cell>
          <cell r="O151" t="str">
            <v>Mayor</v>
          </cell>
          <cell r="P151" t="str">
            <v>Shelton Town Hall</v>
          </cell>
          <cell r="Q151" t="str">
            <v>54 Hill Street</v>
          </cell>
          <cell r="R151" t="str">
            <v>Shelton</v>
          </cell>
          <cell r="S151" t="str">
            <v>CT</v>
          </cell>
          <cell r="T151" t="str">
            <v>06484</v>
          </cell>
          <cell r="U151">
            <v>800000</v>
          </cell>
          <cell r="V151">
            <v>675500</v>
          </cell>
          <cell r="W151">
            <v>96000</v>
          </cell>
          <cell r="X151">
            <v>28500</v>
          </cell>
          <cell r="Y151" t="str">
            <v>Sinsabaugh Heights Public Housing Modernization</v>
          </cell>
          <cell r="Z151" t="str">
            <v>Public Housing Modernization</v>
          </cell>
          <cell r="AA151" t="str">
            <v>Dominic Carew</v>
          </cell>
          <cell r="AB151" t="str">
            <v>(860) 270-8164</v>
          </cell>
          <cell r="AC151" t="str">
            <v>Eight Hundred Thousand</v>
          </cell>
          <cell r="AD151" t="str">
            <v>Sinsabaugh Heights</v>
          </cell>
          <cell r="AE151" t="str">
            <v>06-6001896</v>
          </cell>
          <cell r="AF151" t="str">
            <v>Charlene DeFilippo</v>
          </cell>
          <cell r="AG151" t="str">
            <v>(203) 924-1555</v>
          </cell>
          <cell r="AH151" t="str">
            <v>c.defilippo@cityofshelton.org</v>
          </cell>
          <cell r="AI151" t="str">
            <v>lisalowassociates@comcast.net</v>
          </cell>
          <cell r="AJ151" t="str">
            <v>Fairfield</v>
          </cell>
          <cell r="AK151" t="str">
            <v>Lisa Low &amp; Associates</v>
          </cell>
          <cell r="AL151" t="str">
            <v>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v>
          </cell>
          <cell r="AN151">
            <v>43202</v>
          </cell>
          <cell r="AO151">
            <v>0</v>
          </cell>
          <cell r="AQ151">
            <v>1</v>
          </cell>
          <cell r="AR151">
            <v>43559</v>
          </cell>
          <cell r="AS151">
            <v>0</v>
          </cell>
          <cell r="AW151">
            <v>43435</v>
          </cell>
          <cell r="AX151">
            <v>44165</v>
          </cell>
          <cell r="AY151">
            <v>0</v>
          </cell>
          <cell r="BB151">
            <v>43173</v>
          </cell>
          <cell r="BC151">
            <v>43185</v>
          </cell>
          <cell r="BD151">
            <v>43203</v>
          </cell>
          <cell r="BE151">
            <v>43280</v>
          </cell>
        </row>
        <row r="152">
          <cell r="A152" t="str">
            <v>SC1813101</v>
          </cell>
          <cell r="B152">
            <v>130</v>
          </cell>
          <cell r="C152">
            <v>2018</v>
          </cell>
          <cell r="D152">
            <v>1</v>
          </cell>
          <cell r="E152" t="str">
            <v>Southington</v>
          </cell>
          <cell r="F152" t="str">
            <v>Town</v>
          </cell>
          <cell r="G152" t="str">
            <v>Lisa Low</v>
          </cell>
          <cell r="H152" t="str">
            <v>131</v>
          </cell>
          <cell r="I152" t="str">
            <v>68.0</v>
          </cell>
          <cell r="J152" t="str">
            <v>3228</v>
          </cell>
          <cell r="K152" t="str">
            <v>3229</v>
          </cell>
          <cell r="L152" t="str">
            <v>19DOH00017SC</v>
          </cell>
          <cell r="M152" t="str">
            <v>Mark</v>
          </cell>
          <cell r="N152" t="str">
            <v>Sciota</v>
          </cell>
          <cell r="O152" t="str">
            <v>Town Manager</v>
          </cell>
          <cell r="P152" t="str">
            <v>Southington Town Hall</v>
          </cell>
          <cell r="Q152" t="str">
            <v>75 Main Street</v>
          </cell>
          <cell r="R152" t="str">
            <v>Southington</v>
          </cell>
          <cell r="S152" t="str">
            <v>CT</v>
          </cell>
          <cell r="T152" t="str">
            <v>06489</v>
          </cell>
          <cell r="U152">
            <v>800000</v>
          </cell>
          <cell r="V152">
            <v>675500</v>
          </cell>
          <cell r="W152">
            <v>96000</v>
          </cell>
          <cell r="X152">
            <v>28500</v>
          </cell>
          <cell r="Y152" t="str">
            <v>Zdunzyck Terrace Public Housing Modernization</v>
          </cell>
          <cell r="Z152" t="str">
            <v>Public Housing Modernization</v>
          </cell>
          <cell r="AA152" t="str">
            <v>Jerome Mihm</v>
          </cell>
          <cell r="AB152" t="str">
            <v>(860) 270-8097</v>
          </cell>
          <cell r="AC152" t="str">
            <v>Eight Hundred Thousand</v>
          </cell>
          <cell r="AD152" t="str">
            <v>Zdunzyck Terrace</v>
          </cell>
          <cell r="AE152" t="str">
            <v>066002091</v>
          </cell>
          <cell r="AF152" t="str">
            <v>Mark Sciota</v>
          </cell>
          <cell r="AG152" t="str">
            <v>(860) 276-6200</v>
          </cell>
          <cell r="AH152" t="str">
            <v>sciotam@southington.org</v>
          </cell>
          <cell r="AI152" t="str">
            <v>lisalowassociates@comcast.net</v>
          </cell>
          <cell r="AJ152" t="str">
            <v>Hartford</v>
          </cell>
          <cell r="AK152" t="str">
            <v>Lisa Low &amp; Associates</v>
          </cell>
          <cell r="AL152" t="str">
            <v>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v>
          </cell>
          <cell r="AN152">
            <v>43202</v>
          </cell>
          <cell r="AO152">
            <v>0</v>
          </cell>
          <cell r="AQ152">
            <v>1</v>
          </cell>
          <cell r="AS152">
            <v>0</v>
          </cell>
          <cell r="AW152">
            <v>43435</v>
          </cell>
          <cell r="AX152">
            <v>44165</v>
          </cell>
          <cell r="AY152">
            <v>0</v>
          </cell>
          <cell r="BB152">
            <v>43174</v>
          </cell>
          <cell r="BC152">
            <v>43185</v>
          </cell>
          <cell r="BD152">
            <v>43203</v>
          </cell>
          <cell r="BE152">
            <v>43280</v>
          </cell>
        </row>
        <row r="153">
          <cell r="A153" t="str">
            <v>SC1813201</v>
          </cell>
          <cell r="B153">
            <v>131</v>
          </cell>
          <cell r="C153">
            <v>2018</v>
          </cell>
          <cell r="D153">
            <v>1</v>
          </cell>
          <cell r="E153" t="str">
            <v>South Windsor</v>
          </cell>
          <cell r="F153" t="str">
            <v>Town</v>
          </cell>
          <cell r="G153" t="str">
            <v>Lisa Low</v>
          </cell>
          <cell r="H153" t="str">
            <v>132</v>
          </cell>
          <cell r="I153" t="str">
            <v>75.8</v>
          </cell>
          <cell r="M153" t="str">
            <v>Matthew</v>
          </cell>
          <cell r="N153" t="str">
            <v>Galligan</v>
          </cell>
          <cell r="O153" t="str">
            <v>Town Manager</v>
          </cell>
          <cell r="P153" t="str">
            <v>South Winsdor Town Hall</v>
          </cell>
          <cell r="Q153" t="str">
            <v>1540 Sullivan Avenue</v>
          </cell>
          <cell r="R153" t="str">
            <v>South Winsdor</v>
          </cell>
          <cell r="S153" t="str">
            <v>CT</v>
          </cell>
          <cell r="T153" t="str">
            <v>06074</v>
          </cell>
          <cell r="U153">
            <v>800000</v>
          </cell>
          <cell r="V153">
            <v>675500</v>
          </cell>
          <cell r="W153">
            <v>96000</v>
          </cell>
          <cell r="X153">
            <v>28500</v>
          </cell>
          <cell r="Y153" t="str">
            <v>Wapping Mews Elderly Housing  Public Housing Modernization</v>
          </cell>
          <cell r="Z153" t="str">
            <v>Public Housing Modernization</v>
          </cell>
          <cell r="AA153" t="str">
            <v>Jerome Mihm</v>
          </cell>
          <cell r="AB153" t="str">
            <v>(860) 270-8097</v>
          </cell>
          <cell r="AC153" t="str">
            <v>Eight Hundred Thousand</v>
          </cell>
          <cell r="AD153" t="str">
            <v>Wapping Mews Elderly Housing</v>
          </cell>
          <cell r="AE153" t="str">
            <v>06-6002088</v>
          </cell>
          <cell r="AF153" t="str">
            <v>Matthew Galligan</v>
          </cell>
          <cell r="AG153" t="str">
            <v>(860) 644-2511</v>
          </cell>
          <cell r="AH153" t="str">
            <v>matthew.galligan@southwindsor.org</v>
          </cell>
          <cell r="AI153" t="str">
            <v>lisalowassociates@comcast.net</v>
          </cell>
          <cell r="AJ153" t="str">
            <v>Hartford</v>
          </cell>
          <cell r="AK153" t="str">
            <v>Lisa Low &amp; Associates</v>
          </cell>
          <cell r="AL153" t="str">
            <v>The Town will use the funding to renovate Wapping Mews Housing Complex, a 30-unit senior housing rental project.  Renovations will focus primarily on ADA upgrades to the community room kitchen and bathroom and upgrades to the kitchens, bathrooms, flooring, and doors of each unit.</v>
          </cell>
          <cell r="AN153">
            <v>43202</v>
          </cell>
          <cell r="AO153">
            <v>0</v>
          </cell>
          <cell r="AQ153">
            <v>1</v>
          </cell>
          <cell r="AS153">
            <v>0</v>
          </cell>
          <cell r="AW153">
            <v>43435</v>
          </cell>
          <cell r="AX153">
            <v>44165</v>
          </cell>
          <cell r="AY153">
            <v>0</v>
          </cell>
          <cell r="BB153">
            <v>43174</v>
          </cell>
          <cell r="BC153">
            <v>43185</v>
          </cell>
          <cell r="BD153">
            <v>43203</v>
          </cell>
          <cell r="BE153">
            <v>43279</v>
          </cell>
        </row>
        <row r="154">
          <cell r="A154" t="str">
            <v>SC1807601</v>
          </cell>
          <cell r="B154">
            <v>132</v>
          </cell>
          <cell r="C154">
            <v>2018</v>
          </cell>
          <cell r="D154">
            <v>1</v>
          </cell>
          <cell r="E154" t="str">
            <v>Madison</v>
          </cell>
          <cell r="F154" t="str">
            <v>Town</v>
          </cell>
          <cell r="G154" t="str">
            <v>Jennifer Svelnys</v>
          </cell>
          <cell r="H154" t="str">
            <v>076</v>
          </cell>
          <cell r="I154" t="str">
            <v>65.4</v>
          </cell>
          <cell r="J154" t="str">
            <v>3199</v>
          </cell>
          <cell r="K154" t="str">
            <v>3201</v>
          </cell>
          <cell r="L154" t="str">
            <v>19DOH0004SC</v>
          </cell>
          <cell r="M154" t="str">
            <v>Thomas</v>
          </cell>
          <cell r="N154" t="str">
            <v>Banisch</v>
          </cell>
          <cell r="O154" t="str">
            <v>First Selectman</v>
          </cell>
          <cell r="P154" t="str">
            <v>Madison Town Hall</v>
          </cell>
          <cell r="Q154" t="str">
            <v>8 Campus Drive</v>
          </cell>
          <cell r="R154" t="str">
            <v>Madison</v>
          </cell>
          <cell r="S154" t="str">
            <v>CT</v>
          </cell>
          <cell r="T154" t="str">
            <v>06443</v>
          </cell>
          <cell r="U154">
            <v>800000</v>
          </cell>
          <cell r="V154">
            <v>675500</v>
          </cell>
          <cell r="W154">
            <v>96000</v>
          </cell>
          <cell r="X154">
            <v>28500</v>
          </cell>
          <cell r="Y154" t="str">
            <v>Concord Meadows (Madison Interfaith Residential Community)</v>
          </cell>
          <cell r="Z154" t="str">
            <v>Public Housing Modernization</v>
          </cell>
          <cell r="AA154" t="str">
            <v>Dominic Carew</v>
          </cell>
          <cell r="AB154" t="str">
            <v>(860) 270-8164</v>
          </cell>
          <cell r="AC154" t="str">
            <v>Eight Hundred Thousand</v>
          </cell>
          <cell r="AD154" t="str">
            <v>Concord Meadows</v>
          </cell>
          <cell r="AE154" t="str">
            <v>06-6002028</v>
          </cell>
          <cell r="AF154" t="str">
            <v>Lauren Rhines</v>
          </cell>
          <cell r="AG154" t="str">
            <v>(203) 245-5602</v>
          </cell>
          <cell r="AH154" t="str">
            <v>rhines@madisonct.org</v>
          </cell>
          <cell r="AI154" t="str">
            <v>jen@hdtllc.com</v>
          </cell>
          <cell r="AJ154" t="str">
            <v>New Haven</v>
          </cell>
          <cell r="AK154" t="str">
            <v>Housing Development Team</v>
          </cell>
          <cell r="AL154" t="str">
            <v>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v>
          </cell>
          <cell r="AN154">
            <v>43202</v>
          </cell>
          <cell r="AO154">
            <v>0</v>
          </cell>
          <cell r="AQ154">
            <v>1</v>
          </cell>
          <cell r="AS154">
            <v>0</v>
          </cell>
          <cell r="AW154">
            <v>43435</v>
          </cell>
          <cell r="AX154">
            <v>44165</v>
          </cell>
          <cell r="AY154">
            <v>0</v>
          </cell>
          <cell r="BB154">
            <v>42811</v>
          </cell>
          <cell r="BC154">
            <v>43182</v>
          </cell>
          <cell r="BD154">
            <v>43193</v>
          </cell>
          <cell r="BE154">
            <v>43280</v>
          </cell>
        </row>
        <row r="155">
          <cell r="A155" t="str">
            <v>SC1814701</v>
          </cell>
          <cell r="B155">
            <v>133</v>
          </cell>
          <cell r="C155">
            <v>2018</v>
          </cell>
          <cell r="D155">
            <v>1</v>
          </cell>
          <cell r="E155" t="str">
            <v>Voluntown</v>
          </cell>
          <cell r="F155" t="str">
            <v>Town</v>
          </cell>
          <cell r="G155" t="str">
            <v>Lisa low</v>
          </cell>
          <cell r="H155" t="str">
            <v>147</v>
          </cell>
          <cell r="I155" t="str">
            <v>74.9</v>
          </cell>
          <cell r="L155" t="str">
            <v>19DOH0007SC</v>
          </cell>
          <cell r="M155" t="str">
            <v>Tracey</v>
          </cell>
          <cell r="N155" t="str">
            <v>Hanson</v>
          </cell>
          <cell r="O155" t="str">
            <v>First Selectman</v>
          </cell>
          <cell r="P155" t="str">
            <v>Voluntown Town Hall</v>
          </cell>
          <cell r="Q155" t="str">
            <v>115 Main Street</v>
          </cell>
          <cell r="R155" t="str">
            <v>Voluntown</v>
          </cell>
          <cell r="S155" t="str">
            <v>CT</v>
          </cell>
          <cell r="T155" t="str">
            <v>06384</v>
          </cell>
          <cell r="U155">
            <v>700000</v>
          </cell>
          <cell r="V155">
            <v>587500</v>
          </cell>
          <cell r="W155">
            <v>84000</v>
          </cell>
          <cell r="X155">
            <v>28500</v>
          </cell>
          <cell r="Y155" t="str">
            <v>Greenwood Manor Phase III</v>
          </cell>
          <cell r="Z155" t="str">
            <v>Public Housing Modernization</v>
          </cell>
          <cell r="AA155" t="str">
            <v>Dominic Carew</v>
          </cell>
          <cell r="AB155" t="str">
            <v>(860) 270-8164</v>
          </cell>
          <cell r="AC155" t="str">
            <v>Seven Hundred Thousand</v>
          </cell>
          <cell r="AD155" t="str">
            <v>Greenwood Manor</v>
          </cell>
          <cell r="AE155" t="str">
            <v>06-6002113</v>
          </cell>
          <cell r="AF155" t="str">
            <v>Tracey Hanson</v>
          </cell>
          <cell r="AG155" t="str">
            <v>(860) 376-5880</v>
          </cell>
          <cell r="AH155" t="str">
            <v>thanson@voluntownct.gov</v>
          </cell>
          <cell r="AI155" t="str">
            <v>lisalowassociates@comcast.net</v>
          </cell>
          <cell r="AJ155" t="str">
            <v>New London</v>
          </cell>
          <cell r="AK155" t="str">
            <v>Lisa Low &amp; Associates</v>
          </cell>
          <cell r="AL155" t="str">
            <v>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v>
          </cell>
          <cell r="AN155">
            <v>43202</v>
          </cell>
          <cell r="AO155">
            <v>0</v>
          </cell>
          <cell r="AQ155">
            <v>1</v>
          </cell>
          <cell r="AS155">
            <v>0</v>
          </cell>
          <cell r="AW155">
            <v>43435</v>
          </cell>
          <cell r="AX155">
            <v>44165</v>
          </cell>
          <cell r="AY155">
            <v>0</v>
          </cell>
          <cell r="BB155">
            <v>43174</v>
          </cell>
          <cell r="BC155">
            <v>43185</v>
          </cell>
          <cell r="BD155">
            <v>43203</v>
          </cell>
          <cell r="BE155">
            <v>43280</v>
          </cell>
        </row>
        <row r="156">
          <cell r="A156" t="str">
            <v>SC1813301</v>
          </cell>
          <cell r="B156">
            <v>134</v>
          </cell>
          <cell r="C156">
            <v>2018</v>
          </cell>
          <cell r="D156">
            <v>1</v>
          </cell>
          <cell r="E156" t="str">
            <v>Sprague</v>
          </cell>
          <cell r="F156" t="str">
            <v>Town</v>
          </cell>
          <cell r="G156" t="str">
            <v>Andre Trudele</v>
          </cell>
          <cell r="H156" t="str">
            <v>133</v>
          </cell>
          <cell r="I156" t="str">
            <v>33.0</v>
          </cell>
          <cell r="J156" t="str">
            <v>3230</v>
          </cell>
          <cell r="K156" t="str">
            <v>3231</v>
          </cell>
          <cell r="L156" t="str">
            <v>19DOH00002SC</v>
          </cell>
          <cell r="M156" t="str">
            <v>Catherine</v>
          </cell>
          <cell r="N156" t="str">
            <v>Osten</v>
          </cell>
          <cell r="O156" t="str">
            <v>First Selectman</v>
          </cell>
          <cell r="P156" t="str">
            <v>Sprague Town Hall</v>
          </cell>
          <cell r="Q156" t="str">
            <v>1 Main Street, PO Box 677</v>
          </cell>
          <cell r="R156" t="str">
            <v>Baltic</v>
          </cell>
          <cell r="S156" t="str">
            <v>CT</v>
          </cell>
          <cell r="T156" t="str">
            <v>06330</v>
          </cell>
          <cell r="U156">
            <v>400000</v>
          </cell>
          <cell r="V156">
            <v>322000</v>
          </cell>
          <cell r="W156">
            <v>45000</v>
          </cell>
          <cell r="X156">
            <v>33000</v>
          </cell>
          <cell r="Y156" t="str">
            <v>Sprague Housing Rehabilitation Program</v>
          </cell>
          <cell r="Z156" t="str">
            <v>Housing Rehabilitation Program</v>
          </cell>
          <cell r="AA156" t="str">
            <v>Dominic Carew</v>
          </cell>
          <cell r="AB156" t="str">
            <v>(860) 270-8164</v>
          </cell>
          <cell r="AC156" t="str">
            <v>Four Hundred Thousand</v>
          </cell>
          <cell r="AD156" t="str">
            <v>Town Wide</v>
          </cell>
          <cell r="AE156" t="str">
            <v>06-6002096</v>
          </cell>
          <cell r="AF156" t="str">
            <v>Andrew Trudeau</v>
          </cell>
          <cell r="AG156" t="str">
            <v>(860) 822-3000</v>
          </cell>
          <cell r="AH156" t="str">
            <v>firstselectman@ctsprague.org</v>
          </cell>
          <cell r="AJ156" t="str">
            <v>New London</v>
          </cell>
          <cell r="AL156" t="str">
            <v>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v>
          </cell>
          <cell r="AN156">
            <v>43202</v>
          </cell>
          <cell r="AO156">
            <v>0</v>
          </cell>
          <cell r="AQ156">
            <v>1</v>
          </cell>
          <cell r="AS156">
            <v>0</v>
          </cell>
          <cell r="AV156" t="str">
            <v>(860) 885-8639 Andy's cell</v>
          </cell>
          <cell r="AW156">
            <v>43435</v>
          </cell>
          <cell r="AX156">
            <v>44165</v>
          </cell>
          <cell r="AY156">
            <v>0</v>
          </cell>
          <cell r="BB156">
            <v>43186</v>
          </cell>
          <cell r="BC156">
            <v>43255</v>
          </cell>
          <cell r="BD156">
            <v>43259</v>
          </cell>
          <cell r="BE156">
            <v>43280</v>
          </cell>
        </row>
        <row r="157">
          <cell r="A157" t="str">
            <v>SC1806901</v>
          </cell>
          <cell r="B157">
            <v>135</v>
          </cell>
          <cell r="C157">
            <v>2018</v>
          </cell>
          <cell r="D157">
            <v>1</v>
          </cell>
          <cell r="E157" t="str">
            <v>Killingly</v>
          </cell>
          <cell r="F157" t="str">
            <v>Town</v>
          </cell>
          <cell r="G157" t="str">
            <v>Mary Bromm</v>
          </cell>
          <cell r="H157" t="str">
            <v>069</v>
          </cell>
          <cell r="I157" t="str">
            <v>53.1</v>
          </cell>
          <cell r="M157" t="str">
            <v>Mary T.</v>
          </cell>
          <cell r="N157" t="str">
            <v>Calorio</v>
          </cell>
          <cell r="O157" t="str">
            <v>Town Manager</v>
          </cell>
          <cell r="P157" t="str">
            <v>Killingly Town Hall</v>
          </cell>
          <cell r="Q157" t="str">
            <v>172 Main Street</v>
          </cell>
          <cell r="R157" t="str">
            <v>Killingly</v>
          </cell>
          <cell r="S157" t="str">
            <v>CT</v>
          </cell>
          <cell r="T157" t="str">
            <v>06239</v>
          </cell>
          <cell r="U157">
            <v>810000</v>
          </cell>
          <cell r="V157">
            <v>715000</v>
          </cell>
          <cell r="W157">
            <v>71500</v>
          </cell>
          <cell r="X157">
            <v>23500</v>
          </cell>
          <cell r="Y157" t="str">
            <v>Rehabilitation of Domestic Violence Shelter</v>
          </cell>
          <cell r="Z157" t="str">
            <v>Public Facilities</v>
          </cell>
          <cell r="AA157" t="str">
            <v>Dominic Carew</v>
          </cell>
          <cell r="AB157" t="str">
            <v>(860) 270-8164</v>
          </cell>
          <cell r="AC157" t="str">
            <v>Eight Hundred  and Ten Thousand</v>
          </cell>
          <cell r="AD157" t="str">
            <v>Domestic Violence Shelter in Killingly</v>
          </cell>
          <cell r="AE157" t="str">
            <v>06-0913630</v>
          </cell>
          <cell r="AF157" t="str">
            <v>Mary Bromm</v>
          </cell>
          <cell r="AG157" t="str">
            <v>(860) 779-5355</v>
          </cell>
          <cell r="AH157" t="str">
            <v>mbromm@killinglyct.org</v>
          </cell>
          <cell r="AJ157" t="str">
            <v>Windham</v>
          </cell>
          <cell r="AK157" t="str">
            <v>Town of Killingly</v>
          </cell>
          <cell r="AL157" t="str">
            <v>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v>
          </cell>
          <cell r="AN157">
            <v>43202</v>
          </cell>
          <cell r="AO157">
            <v>0</v>
          </cell>
          <cell r="AQ157">
            <v>1</v>
          </cell>
          <cell r="AS157">
            <v>0</v>
          </cell>
          <cell r="AW157">
            <v>43435</v>
          </cell>
          <cell r="AX157">
            <v>44165</v>
          </cell>
          <cell r="AY157">
            <v>0</v>
          </cell>
          <cell r="BB157">
            <v>43182</v>
          </cell>
          <cell r="BC157">
            <v>43194</v>
          </cell>
          <cell r="BD157">
            <v>43200</v>
          </cell>
          <cell r="BE157">
            <v>43280</v>
          </cell>
        </row>
        <row r="158">
          <cell r="A158" t="str">
            <v>SC1814401</v>
          </cell>
          <cell r="B158">
            <v>136</v>
          </cell>
          <cell r="C158">
            <v>2018</v>
          </cell>
          <cell r="D158">
            <v>1</v>
          </cell>
          <cell r="E158" t="str">
            <v>Trumbull</v>
          </cell>
          <cell r="F158" t="str">
            <v>Town</v>
          </cell>
          <cell r="G158" t="str">
            <v>Lisa Low</v>
          </cell>
          <cell r="H158" t="str">
            <v>144</v>
          </cell>
          <cell r="I158" t="str">
            <v>74.8</v>
          </cell>
          <cell r="J158" t="str">
            <v>3222</v>
          </cell>
          <cell r="K158" t="str">
            <v>3223</v>
          </cell>
          <cell r="L158" t="str">
            <v>19DOH00015SC</v>
          </cell>
          <cell r="M158" t="str">
            <v>Vicki A.</v>
          </cell>
          <cell r="N158" t="str">
            <v>Tesoro</v>
          </cell>
          <cell r="O158" t="str">
            <v>First Selectman</v>
          </cell>
          <cell r="P158" t="str">
            <v>Trumbull Town Hall</v>
          </cell>
          <cell r="Q158" t="str">
            <v>5866 Main Street</v>
          </cell>
          <cell r="R158" t="str">
            <v>Trumbull</v>
          </cell>
          <cell r="S158" t="str">
            <v>CT</v>
          </cell>
          <cell r="T158" t="str">
            <v>06611</v>
          </cell>
          <cell r="U158">
            <v>800000</v>
          </cell>
          <cell r="V158">
            <v>675500</v>
          </cell>
          <cell r="W158">
            <v>96000</v>
          </cell>
          <cell r="X158">
            <v>28500</v>
          </cell>
          <cell r="Y158" t="str">
            <v>Stern Village Phase II Energy Improvements</v>
          </cell>
          <cell r="Z158" t="str">
            <v>Public Housing Modernization</v>
          </cell>
          <cell r="AA158" t="str">
            <v>Jerome Mihm</v>
          </cell>
          <cell r="AB158" t="str">
            <v>(860) 270-8097</v>
          </cell>
          <cell r="AC158" t="str">
            <v>Eight Hundred Thousand</v>
          </cell>
          <cell r="AD158" t="str">
            <v>Stern Village</v>
          </cell>
          <cell r="AE158" t="str">
            <v>06-6002110</v>
          </cell>
          <cell r="AF158" t="str">
            <v>Rina Bakalar</v>
          </cell>
          <cell r="AG158" t="str">
            <v>(203) 452-5043</v>
          </cell>
          <cell r="AH158" t="str">
            <v>rbakalar@trumbull-ct.gov</v>
          </cell>
          <cell r="AI158" t="str">
            <v>lisalowassociates@comcast.net</v>
          </cell>
          <cell r="AJ158" t="str">
            <v>Fairfield</v>
          </cell>
          <cell r="AK158" t="str">
            <v>Lisa Low &amp; Associates</v>
          </cell>
          <cell r="AL158" t="str">
            <v>The Town will use the funding to renovate Stern Village, a 222-unit senior housing rental project.  Renovations will focus primarily on replacing the windows with energy efficient ones.</v>
          </cell>
          <cell r="AN158">
            <v>43202</v>
          </cell>
          <cell r="AO158">
            <v>0</v>
          </cell>
          <cell r="AQ158">
            <v>1</v>
          </cell>
          <cell r="AS158">
            <v>0</v>
          </cell>
          <cell r="AW158">
            <v>43435</v>
          </cell>
          <cell r="AX158">
            <v>44165</v>
          </cell>
          <cell r="AY158">
            <v>0</v>
          </cell>
          <cell r="BB158">
            <v>43173</v>
          </cell>
          <cell r="BC158">
            <v>43185</v>
          </cell>
          <cell r="BD158">
            <v>43203</v>
          </cell>
          <cell r="BE158">
            <v>43280</v>
          </cell>
        </row>
        <row r="159">
          <cell r="A159" t="str">
            <v>SC1814301</v>
          </cell>
          <cell r="B159">
            <v>137</v>
          </cell>
          <cell r="C159">
            <v>2018</v>
          </cell>
          <cell r="D159">
            <v>1</v>
          </cell>
          <cell r="E159" t="str">
            <v>Torrington</v>
          </cell>
          <cell r="F159" t="str">
            <v>City</v>
          </cell>
          <cell r="G159" t="str">
            <v>Lisa Low</v>
          </cell>
          <cell r="H159" t="str">
            <v>143</v>
          </cell>
          <cell r="I159" t="str">
            <v>53.6</v>
          </cell>
          <cell r="J159" t="str">
            <v>3195</v>
          </cell>
          <cell r="K159" t="str">
            <v>3196</v>
          </cell>
          <cell r="L159" t="str">
            <v>19DOH00009SC</v>
          </cell>
          <cell r="M159" t="str">
            <v>Elinor</v>
          </cell>
          <cell r="N159" t="str">
            <v>Carbone</v>
          </cell>
          <cell r="O159" t="str">
            <v>Mayor</v>
          </cell>
          <cell r="P159" t="str">
            <v>Torrington Town Hall</v>
          </cell>
          <cell r="Q159" t="str">
            <v>140 Main Street</v>
          </cell>
          <cell r="R159" t="str">
            <v>Torrington</v>
          </cell>
          <cell r="S159" t="str">
            <v>CT</v>
          </cell>
          <cell r="T159" t="str">
            <v>06790</v>
          </cell>
          <cell r="U159">
            <v>400000</v>
          </cell>
          <cell r="V159">
            <v>319000</v>
          </cell>
          <cell r="W159">
            <v>48000</v>
          </cell>
          <cell r="X159">
            <v>33000</v>
          </cell>
          <cell r="Y159" t="str">
            <v>Housing Rehabilitation Program</v>
          </cell>
          <cell r="Z159" t="str">
            <v>Housing Rehabilitation Program</v>
          </cell>
          <cell r="AA159" t="str">
            <v>Jerome Mihm</v>
          </cell>
          <cell r="AB159" t="str">
            <v>(860) 270-8097</v>
          </cell>
          <cell r="AC159" t="str">
            <v>Four Hundred Thousand</v>
          </cell>
          <cell r="AD159" t="str">
            <v>Town Wide</v>
          </cell>
          <cell r="AE159" t="str">
            <v>06-6001898</v>
          </cell>
          <cell r="AF159" t="str">
            <v>Tim Waldron</v>
          </cell>
          <cell r="AG159" t="str">
            <v>(860) 489-2228</v>
          </cell>
          <cell r="AH159" t="str">
            <v>maurette_wall@torringtonct.gov</v>
          </cell>
          <cell r="AI159" t="str">
            <v>lisalowassociates@comcast.net</v>
          </cell>
          <cell r="AJ159" t="str">
            <v>Litchfield</v>
          </cell>
          <cell r="AK159" t="str">
            <v>Lisa Low &amp; Associates</v>
          </cell>
          <cell r="AL159"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59">
            <v>43202</v>
          </cell>
          <cell r="AO159">
            <v>0</v>
          </cell>
          <cell r="AQ159">
            <v>1</v>
          </cell>
          <cell r="AS159">
            <v>0</v>
          </cell>
          <cell r="AW159">
            <v>43435</v>
          </cell>
          <cell r="AX159">
            <v>44165</v>
          </cell>
          <cell r="AY159">
            <v>0</v>
          </cell>
          <cell r="BB159">
            <v>43165</v>
          </cell>
          <cell r="BC159">
            <v>43174</v>
          </cell>
          <cell r="BD159">
            <v>43203</v>
          </cell>
          <cell r="BE159">
            <v>43280</v>
          </cell>
        </row>
        <row r="160">
          <cell r="A160" t="str">
            <v>SC1715801</v>
          </cell>
          <cell r="B160">
            <v>138</v>
          </cell>
          <cell r="C160">
            <v>2017</v>
          </cell>
          <cell r="D160">
            <v>1</v>
          </cell>
          <cell r="E160" t="str">
            <v>Westport</v>
          </cell>
          <cell r="F160" t="str">
            <v>Town</v>
          </cell>
          <cell r="G160" t="str">
            <v>Kathy Hunter</v>
          </cell>
          <cell r="H160" t="str">
            <v>158</v>
          </cell>
          <cell r="I160" t="str">
            <v>NA</v>
          </cell>
          <cell r="J160" t="str">
            <v>3182</v>
          </cell>
          <cell r="K160" t="str">
            <v>3183</v>
          </cell>
          <cell r="L160" t="str">
            <v>19DOH00001SC</v>
          </cell>
          <cell r="M160" t="str">
            <v>James S.</v>
          </cell>
          <cell r="N160" t="str">
            <v>Marpe</v>
          </cell>
          <cell r="O160" t="str">
            <v>First Selectman</v>
          </cell>
          <cell r="P160" t="str">
            <v>Westport Town Hall</v>
          </cell>
          <cell r="Q160" t="str">
            <v>110 Myrtle Avenue</v>
          </cell>
          <cell r="R160" t="str">
            <v>Westport</v>
          </cell>
          <cell r="S160" t="str">
            <v>CT</v>
          </cell>
          <cell r="T160" t="str">
            <v>06880</v>
          </cell>
          <cell r="U160">
            <v>363791</v>
          </cell>
          <cell r="V160">
            <v>0</v>
          </cell>
          <cell r="W160">
            <v>330155</v>
          </cell>
          <cell r="X160">
            <v>33636</v>
          </cell>
          <cell r="Y160" t="str">
            <v>Homeless Shelter Diversion Program</v>
          </cell>
          <cell r="Z160" t="str">
            <v>Public Service</v>
          </cell>
          <cell r="AA160" t="str">
            <v>Ploynapas Thantaha</v>
          </cell>
          <cell r="AB160" t="str">
            <v>(860) 270-8181</v>
          </cell>
          <cell r="AC160" t="str">
            <v>Three Hundred Sixty-Three Thousand, Seven Hundred Ninety-One</v>
          </cell>
          <cell r="AD160" t="str">
            <v>Fairfield</v>
          </cell>
          <cell r="AE160" t="str">
            <v>06-6002128</v>
          </cell>
          <cell r="AF160" t="str">
            <v>Elaine Daignault</v>
          </cell>
          <cell r="AG160" t="str">
            <v>(203) 341-1050</v>
          </cell>
          <cell r="AH160" t="str">
            <v>elained@westportct.gov</v>
          </cell>
          <cell r="AI160" t="str">
            <v>kathy@shworks.org</v>
          </cell>
          <cell r="AJ160" t="str">
            <v>Fairfield</v>
          </cell>
          <cell r="AK160" t="str">
            <v>Supportive Housing Works</v>
          </cell>
          <cell r="AL160" t="str">
            <v>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v>
          </cell>
          <cell r="AQ160">
            <v>1</v>
          </cell>
          <cell r="AS160">
            <v>0</v>
          </cell>
          <cell r="AW160">
            <v>43344</v>
          </cell>
          <cell r="AX160">
            <v>44074</v>
          </cell>
          <cell r="AY160">
            <v>0</v>
          </cell>
          <cell r="BE160">
            <v>43158</v>
          </cell>
        </row>
        <row r="161">
          <cell r="A161" t="str">
            <v>SC1106901</v>
          </cell>
          <cell r="B161">
            <v>142</v>
          </cell>
          <cell r="C161">
            <v>2011</v>
          </cell>
          <cell r="D161">
            <v>1</v>
          </cell>
          <cell r="E161" t="str">
            <v>Killingly</v>
          </cell>
          <cell r="F161" t="str">
            <v>Town</v>
          </cell>
          <cell r="H161" t="str">
            <v>069</v>
          </cell>
          <cell r="M161" t="str">
            <v>Paul</v>
          </cell>
          <cell r="N161" t="str">
            <v>Hopkins</v>
          </cell>
          <cell r="O161" t="str">
            <v>Town Manager</v>
          </cell>
          <cell r="P161" t="str">
            <v>Killingly Town Hall</v>
          </cell>
          <cell r="Q161" t="str">
            <v>172 Main Street</v>
          </cell>
          <cell r="R161" t="str">
            <v>Danielson</v>
          </cell>
          <cell r="S161" t="str">
            <v>CT</v>
          </cell>
          <cell r="T161" t="str">
            <v>06239</v>
          </cell>
          <cell r="U161">
            <v>300000</v>
          </cell>
          <cell r="Y161" t="str">
            <v>Killingly Housing Rehabilitation Program</v>
          </cell>
          <cell r="Z161" t="str">
            <v>Housing Rehabilitation Program</v>
          </cell>
          <cell r="AA161" t="str">
            <v>Dominic Carew</v>
          </cell>
          <cell r="AB161" t="str">
            <v>(860) 270-8164</v>
          </cell>
          <cell r="AC161" t="str">
            <v>Three Hundred Thousand</v>
          </cell>
          <cell r="AD161" t="str">
            <v>Town Wide</v>
          </cell>
          <cell r="AE161" t="str">
            <v>06-0913630</v>
          </cell>
          <cell r="AF161" t="str">
            <v>Mary Bromm</v>
          </cell>
          <cell r="AJ161" t="str">
            <v>Windham</v>
          </cell>
          <cell r="AK161" t="str">
            <v>Mary Bromm</v>
          </cell>
          <cell r="AQ161">
            <v>1</v>
          </cell>
          <cell r="AS161">
            <v>1</v>
          </cell>
          <cell r="AY161">
            <v>0</v>
          </cell>
        </row>
        <row r="162">
          <cell r="A162" t="str">
            <v>SC1814601</v>
          </cell>
          <cell r="B162">
            <v>143</v>
          </cell>
          <cell r="C162">
            <v>2018</v>
          </cell>
          <cell r="D162">
            <v>1</v>
          </cell>
          <cell r="E162" t="str">
            <v>Vernon</v>
          </cell>
          <cell r="F162" t="str">
            <v>Town</v>
          </cell>
          <cell r="G162" t="str">
            <v>Peter Testa</v>
          </cell>
          <cell r="H162" t="str">
            <v>146</v>
          </cell>
          <cell r="J162" t="str">
            <v>3215</v>
          </cell>
          <cell r="K162" t="str">
            <v>3216</v>
          </cell>
          <cell r="L162" t="str">
            <v>19DOH00014SC</v>
          </cell>
          <cell r="M162" t="str">
            <v>Daniel</v>
          </cell>
          <cell r="N162" t="str">
            <v>Champagne</v>
          </cell>
          <cell r="O162" t="str">
            <v>Mayor</v>
          </cell>
          <cell r="P162" t="str">
            <v>Vernon Town Hall</v>
          </cell>
          <cell r="Q162" t="str">
            <v>14 Park Place</v>
          </cell>
          <cell r="R162" t="str">
            <v>Vernon</v>
          </cell>
          <cell r="S162" t="str">
            <v>CT</v>
          </cell>
          <cell r="T162" t="str">
            <v>06066</v>
          </cell>
          <cell r="U162">
            <v>480000</v>
          </cell>
          <cell r="V162">
            <v>0</v>
          </cell>
          <cell r="W162">
            <v>451500</v>
          </cell>
          <cell r="X162">
            <v>28500</v>
          </cell>
          <cell r="Y162" t="str">
            <v>Regional Crumbling Foundations Testing Program</v>
          </cell>
          <cell r="Z162" t="str">
            <v>Public Service</v>
          </cell>
          <cell r="AA162" t="str">
            <v>Jerome Mihm</v>
          </cell>
          <cell r="AB162" t="str">
            <v>(860) 270-8097</v>
          </cell>
          <cell r="AC162" t="str">
            <v>Four Hundred Eighty Thousand</v>
          </cell>
          <cell r="AD162" t="str">
            <v>Multijurisdictional</v>
          </cell>
          <cell r="AE162" t="str">
            <v>06-6002112</v>
          </cell>
          <cell r="AF162" t="str">
            <v>Michael Purcaro</v>
          </cell>
          <cell r="AG162" t="str">
            <v>(860) 870-3665</v>
          </cell>
          <cell r="AH162" t="str">
            <v>mpurcaro@vernon-ct.gov</v>
          </cell>
          <cell r="AI162" t="str">
            <v>peter@aesgrpllc.com</v>
          </cell>
          <cell r="AJ162" t="str">
            <v>Hartford</v>
          </cell>
          <cell r="AK162" t="str">
            <v>A&amp;E Services Group</v>
          </cell>
          <cell r="AL162" t="str">
            <v>The Town will use the funding to test crumbling foundations throughout the towns of Vernon, Ellington, and Stafford.  The program will offer eligible households a grant not to exceed $5,000 for up to four core samples.</v>
          </cell>
          <cell r="AN162">
            <v>43373</v>
          </cell>
          <cell r="AQ162">
            <v>0</v>
          </cell>
          <cell r="AS162">
            <v>0</v>
          </cell>
          <cell r="AW162">
            <v>43525</v>
          </cell>
          <cell r="AX162">
            <v>44255</v>
          </cell>
          <cell r="AY162">
            <v>0</v>
          </cell>
        </row>
        <row r="163">
          <cell r="A163" t="str">
            <v>SC1914301</v>
          </cell>
          <cell r="B163">
            <v>166</v>
          </cell>
          <cell r="C163">
            <v>2019</v>
          </cell>
          <cell r="D163">
            <v>0</v>
          </cell>
          <cell r="E163" t="str">
            <v>Torrington</v>
          </cell>
          <cell r="F163" t="str">
            <v>Town</v>
          </cell>
          <cell r="G163" t="str">
            <v>Peter Testa</v>
          </cell>
          <cell r="H163" t="str">
            <v>143</v>
          </cell>
          <cell r="M163" t="str">
            <v>Elinor</v>
          </cell>
          <cell r="N163" t="str">
            <v>Carbone</v>
          </cell>
          <cell r="O163" t="str">
            <v>Mayor</v>
          </cell>
          <cell r="P163" t="str">
            <v>Town Hall</v>
          </cell>
          <cell r="Q163" t="str">
            <v>140 Main Street</v>
          </cell>
          <cell r="R163" t="str">
            <v>Torrington</v>
          </cell>
          <cell r="S163" t="str">
            <v>CT</v>
          </cell>
          <cell r="T163" t="str">
            <v>06790</v>
          </cell>
          <cell r="U163">
            <v>1500000</v>
          </cell>
          <cell r="V163">
            <v>0</v>
          </cell>
          <cell r="W163">
            <v>0</v>
          </cell>
          <cell r="X163">
            <v>0</v>
          </cell>
          <cell r="Y163" t="str">
            <v>Torrinton Towers</v>
          </cell>
          <cell r="Z163" t="str">
            <v>Public Housing Modernization</v>
          </cell>
          <cell r="AC163" t="str">
            <v>One Million Five Hundred Thousand</v>
          </cell>
          <cell r="AD163" t="str">
            <v>Torrington</v>
          </cell>
          <cell r="AE163" t="str">
            <v>06-6001898</v>
          </cell>
          <cell r="AF163" t="str">
            <v>Maurette Wall</v>
          </cell>
          <cell r="AG163" t="str">
            <v>(860) 489-2228</v>
          </cell>
          <cell r="AH163" t="str">
            <v>maurette_wall@torringtonct.org</v>
          </cell>
          <cell r="AI163" t="str">
            <v>peter@aesgrpllc.com</v>
          </cell>
          <cell r="AK163" t="str">
            <v>A &amp; E Services Group LLC</v>
          </cell>
          <cell r="AL163" t="str">
            <v>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v>
          </cell>
          <cell r="AN163">
            <v>43567</v>
          </cell>
          <cell r="AO163">
            <v>0</v>
          </cell>
          <cell r="AQ163">
            <v>1</v>
          </cell>
          <cell r="AS163">
            <v>0</v>
          </cell>
          <cell r="AY163">
            <v>0</v>
          </cell>
        </row>
        <row r="164">
          <cell r="A164" t="str">
            <v>SC1914801</v>
          </cell>
          <cell r="B164">
            <v>167</v>
          </cell>
          <cell r="C164">
            <v>2019</v>
          </cell>
          <cell r="D164">
            <v>1</v>
          </cell>
          <cell r="E164" t="str">
            <v>Wallingford</v>
          </cell>
          <cell r="F164" t="str">
            <v>Town</v>
          </cell>
          <cell r="G164" t="str">
            <v>Peter Huckins</v>
          </cell>
          <cell r="H164" t="str">
            <v>148</v>
          </cell>
          <cell r="M164" t="str">
            <v>William</v>
          </cell>
          <cell r="N164" t="str">
            <v>Dickinson</v>
          </cell>
          <cell r="O164" t="str">
            <v>Mayor</v>
          </cell>
          <cell r="P164" t="str">
            <v>Town Hall</v>
          </cell>
          <cell r="Q164" t="str">
            <v>45 South Main Street</v>
          </cell>
          <cell r="R164" t="str">
            <v>Wallingford</v>
          </cell>
          <cell r="S164" t="str">
            <v>CT</v>
          </cell>
          <cell r="T164" t="str">
            <v>06492</v>
          </cell>
          <cell r="U164">
            <v>1348720</v>
          </cell>
          <cell r="V164">
            <v>0</v>
          </cell>
          <cell r="W164">
            <v>0</v>
          </cell>
          <cell r="X164">
            <v>0</v>
          </cell>
          <cell r="Y164" t="str">
            <v>John Savage Commons</v>
          </cell>
          <cell r="Z164" t="str">
            <v>Public Housing Modernization</v>
          </cell>
          <cell r="AA164" t="str">
            <v>Jerome Mihm</v>
          </cell>
          <cell r="AB164" t="str">
            <v>(860) 270-8097</v>
          </cell>
          <cell r="AC164" t="str">
            <v>One Million Three Hundred Forty Eight Thousand Seven Hundred Twenty</v>
          </cell>
          <cell r="AD164" t="str">
            <v>Wallingford</v>
          </cell>
          <cell r="AE164" t="str">
            <v>06-6002114</v>
          </cell>
          <cell r="AF164" t="str">
            <v>Susan Schott</v>
          </cell>
          <cell r="AG164" t="str">
            <v>(860) 294-2060</v>
          </cell>
          <cell r="AH164" t="str">
            <v>grants@wallingfordct.gov</v>
          </cell>
          <cell r="AI164" t="str">
            <v>peterhuckins@charter.net</v>
          </cell>
          <cell r="AK164" t="str">
            <v>Community Consulting</v>
          </cell>
          <cell r="AL164" t="str">
            <v>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v>
          </cell>
          <cell r="AN164">
            <v>0</v>
          </cell>
          <cell r="AO164">
            <v>0</v>
          </cell>
          <cell r="AQ164">
            <v>1</v>
          </cell>
          <cell r="AS164">
            <v>0</v>
          </cell>
          <cell r="AY164">
            <v>0</v>
          </cell>
          <cell r="BB164">
            <v>43536</v>
          </cell>
          <cell r="BC164">
            <v>43552</v>
          </cell>
          <cell r="BD164">
            <v>43556</v>
          </cell>
          <cell r="BE164">
            <v>43707</v>
          </cell>
        </row>
        <row r="165">
          <cell r="A165" t="str">
            <v>SC1915901</v>
          </cell>
          <cell r="B165">
            <v>168</v>
          </cell>
          <cell r="C165">
            <v>2019</v>
          </cell>
          <cell r="D165">
            <v>0</v>
          </cell>
          <cell r="E165" t="str">
            <v>Wethersfield</v>
          </cell>
          <cell r="F165" t="str">
            <v>Town</v>
          </cell>
          <cell r="G165" t="str">
            <v>Peter Huckins</v>
          </cell>
          <cell r="H165" t="str">
            <v>159</v>
          </cell>
          <cell r="M165" t="str">
            <v>Gary</v>
          </cell>
          <cell r="N165" t="str">
            <v>Evans</v>
          </cell>
          <cell r="O165" t="str">
            <v>Town Manager</v>
          </cell>
          <cell r="P165" t="str">
            <v>Town Hall</v>
          </cell>
          <cell r="Q165" t="str">
            <v>505 Silas Deane Hwy</v>
          </cell>
          <cell r="R165" t="str">
            <v>Wethersfield</v>
          </cell>
          <cell r="S165" t="str">
            <v>CT</v>
          </cell>
          <cell r="T165" t="str">
            <v>06109</v>
          </cell>
          <cell r="U165">
            <v>1500000</v>
          </cell>
          <cell r="V165">
            <v>0</v>
          </cell>
          <cell r="W165">
            <v>0</v>
          </cell>
          <cell r="X165">
            <v>0</v>
          </cell>
          <cell r="Y165" t="str">
            <v>Harvey Fuller Senior Housing</v>
          </cell>
          <cell r="Z165" t="str">
            <v>Public Housing Modernization</v>
          </cell>
          <cell r="AA165" t="str">
            <v>Jerome Mihm</v>
          </cell>
          <cell r="AC165" t="str">
            <v>One Million Five Hundred Thousand</v>
          </cell>
          <cell r="AD165" t="str">
            <v>Wethersfield</v>
          </cell>
          <cell r="AE165" t="str">
            <v>06-6002130</v>
          </cell>
          <cell r="AF165" t="str">
            <v>Gary Evans</v>
          </cell>
          <cell r="AG165" t="str">
            <v>(860) 721-2801</v>
          </cell>
          <cell r="AH165" t="str">
            <v>gary.evans@wethersfieldct.gov</v>
          </cell>
          <cell r="AI165" t="str">
            <v>peterhuckins@charter.net</v>
          </cell>
          <cell r="AK165" t="str">
            <v>Community Consulting</v>
          </cell>
          <cell r="AL165" t="str">
            <v>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v>
          </cell>
          <cell r="AN165">
            <v>43567</v>
          </cell>
          <cell r="AO165">
            <v>0</v>
          </cell>
          <cell r="AQ165">
            <v>1</v>
          </cell>
          <cell r="AS165">
            <v>0</v>
          </cell>
          <cell r="AY165">
            <v>0</v>
          </cell>
          <cell r="BB165">
            <v>43537</v>
          </cell>
          <cell r="BC165">
            <v>43553</v>
          </cell>
          <cell r="BD165">
            <v>43567</v>
          </cell>
        </row>
        <row r="166">
          <cell r="A166" t="str">
            <v>SC1916301</v>
          </cell>
          <cell r="B166">
            <v>169</v>
          </cell>
          <cell r="C166">
            <v>2019</v>
          </cell>
          <cell r="D166">
            <v>1</v>
          </cell>
          <cell r="E166" t="str">
            <v>Windham</v>
          </cell>
          <cell r="F166" t="str">
            <v>Town</v>
          </cell>
          <cell r="G166" t="str">
            <v>Peter Huckins</v>
          </cell>
          <cell r="H166" t="str">
            <v>163</v>
          </cell>
          <cell r="M166" t="str">
            <v>James</v>
          </cell>
          <cell r="N166" t="str">
            <v>Rivers</v>
          </cell>
          <cell r="O166" t="str">
            <v>Town Manager</v>
          </cell>
          <cell r="P166" t="str">
            <v>Town Hall</v>
          </cell>
          <cell r="Q166" t="str">
            <v>979 Main Street</v>
          </cell>
          <cell r="R166" t="str">
            <v>Windham</v>
          </cell>
          <cell r="S166" t="str">
            <v>CT</v>
          </cell>
          <cell r="T166" t="str">
            <v>06226</v>
          </cell>
          <cell r="U166">
            <v>1500000</v>
          </cell>
          <cell r="V166">
            <v>0</v>
          </cell>
          <cell r="W166">
            <v>0</v>
          </cell>
          <cell r="X166">
            <v>0</v>
          </cell>
          <cell r="Y166" t="str">
            <v>Nathan Hale Terrace</v>
          </cell>
          <cell r="Z166" t="str">
            <v>Public Housing Modernization</v>
          </cell>
          <cell r="AA166" t="str">
            <v>Jerome Mihm</v>
          </cell>
          <cell r="AB166" t="str">
            <v>(860) 270-8097</v>
          </cell>
          <cell r="AC166" t="str">
            <v>One Million Five Hundred Thousand</v>
          </cell>
          <cell r="AD166" t="str">
            <v>Willimantic</v>
          </cell>
          <cell r="AE166" t="str">
            <v>06-6002135</v>
          </cell>
          <cell r="AF166" t="str">
            <v>Mary DeMarco</v>
          </cell>
          <cell r="AG166" t="str">
            <v>(860) 465-3004</v>
          </cell>
          <cell r="AH166" t="str">
            <v>townmanager@windhamct.com</v>
          </cell>
          <cell r="AI166" t="str">
            <v>peterhuckins@charter.net</v>
          </cell>
          <cell r="AK166" t="str">
            <v>Community Consulting</v>
          </cell>
          <cell r="AL166" t="str">
            <v>The proposed renovations include: 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v>
          </cell>
          <cell r="AN166">
            <v>43567</v>
          </cell>
          <cell r="AO166">
            <v>0</v>
          </cell>
          <cell r="AQ166">
            <v>1</v>
          </cell>
          <cell r="AS166">
            <v>0</v>
          </cell>
          <cell r="AU166" t="str">
            <v>windhammary@gmail.com</v>
          </cell>
          <cell r="AY166">
            <v>0</v>
          </cell>
          <cell r="BB166">
            <v>43531</v>
          </cell>
          <cell r="BC166">
            <v>43549</v>
          </cell>
          <cell r="BD166">
            <v>43567</v>
          </cell>
          <cell r="BE166">
            <v>43707</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DGB Application information.accdb" connectionId="1" xr16:uid="{00000000-0016-0000-0700-000000000000}" autoFormatId="16" applyNumberFormats="0" applyBorderFormats="0" applyFontFormats="0" applyPatternFormats="0" applyAlignmentFormats="0" applyWidthHeightFormats="0">
  <queryTableRefresh nextId="88">
    <queryTableFields count="80">
      <queryTableField id="1" name="Grant " tableColumnId="1"/>
      <queryTableField id="2" name="ID" tableColumnId="2"/>
      <queryTableField id="3" name="Year" tableColumnId="3"/>
      <queryTableField id="4" name="Funded Y/N" tableColumnId="4"/>
      <queryTableField id="5" name="Town" tableColumnId="5"/>
      <queryTableField id="6" name="CityorTown" tableColumnId="6"/>
      <queryTableField id="8" name="Town Code" tableColumnId="8"/>
      <queryTableField id="9" name="Score" tableColumnId="9"/>
      <queryTableField id="10" name="IDIS 01" tableColumnId="10"/>
      <queryTableField id="11" name="IDIS 02" tableColumnId="11"/>
      <queryTableField id="12" name="Contract#" tableColumnId="12"/>
      <queryTableField id="13" name="Contact First" tableColumnId="13"/>
      <queryTableField id="14" name="Contact Last" tableColumnId="14"/>
      <queryTableField id="15" name="Title" tableColumnId="15"/>
      <queryTableField id="16" name="Address" tableColumnId="16"/>
      <queryTableField id="17" name="Street Address" tableColumnId="17"/>
      <queryTableField id="18" name="City" tableColumnId="18"/>
      <queryTableField id="19" name="State" tableColumnId="19"/>
      <queryTableField id="20" name="Zip Code" tableColumnId="20"/>
      <queryTableField id="21" name="Grant Amount" tableColumnId="21"/>
      <queryTableField id="22" name="Construction Cost" tableColumnId="22"/>
      <queryTableField id="23" name="Program Cost" tableColumnId="23"/>
      <queryTableField id="24" name="Admin Cost" tableColumnId="24"/>
      <queryTableField id="25" name="Amt Leveraged" tableColumnId="25"/>
      <queryTableField id="26" name="Project Name" tableColumnId="26"/>
      <queryTableField id="27" name="Project Category" tableColumnId="27"/>
      <queryTableField id="28" name="Project Manager" tableColumnId="28"/>
      <queryTableField id="29" name="Phone Contact" tableColumnId="29"/>
      <queryTableField id="30" name="Amount in words" tableColumnId="30"/>
      <queryTableField id="31" name="Project Location" tableColumnId="31"/>
      <queryTableField id="32" name="FEIN" tableColumnId="32"/>
      <queryTableField id="33" name="Project Contact" tableColumnId="33"/>
      <queryTableField id="34" name="Project Contact Ph" tableColumnId="34"/>
      <queryTableField id="37" name="County" tableColumnId="37"/>
      <queryTableField id="39" name="Project Description" tableColumnId="39"/>
      <queryTableField id="40" name="Project Description2" tableColumnId="40"/>
      <queryTableField id="41" name="Delivery Date" tableColumnId="41"/>
      <queryTableField id="42" name="Time" tableColumnId="42"/>
      <queryTableField id="43" name="Env Fin" tableColumnId="43"/>
      <queryTableField id="44" name="App Rec Y/N" tableColumnId="44"/>
      <queryTableField id="45" name="Award Received" tableColumnId="45"/>
      <queryTableField id="46" name="Monitored" tableColumnId="46"/>
      <queryTableField id="47" name="Date Monitored" tableColumnId="47"/>
      <queryTableField id="48" name="Alternate  Email" tableColumnId="48"/>
      <queryTableField id="49" name="Alternate Phone" tableColumnId="49"/>
      <queryTableField id="50" name="Closed (Date)" tableColumnId="50"/>
      <queryTableField id="51" name="No of Units" tableColumnId="51"/>
      <queryTableField id="52" name="No of People" tableColumnId="52"/>
      <queryTableField id="53" name="Contract Start Date" tableColumnId="53"/>
      <queryTableField id="54" name="Contract End Date" tableColumnId="54"/>
      <queryTableField id="55" name="Budget Extension" tableColumnId="55"/>
      <queryTableField id="56" name="BExt End Date" tableColumnId="56"/>
      <queryTableField id="57" name="Notes" tableColumnId="57"/>
      <queryTableField id="58" name="Date of Ad" tableColumnId="58"/>
      <queryTableField id="59" name="Date Town Signed RROF 7-15 Cal Days" tableColumnId="59"/>
      <queryTableField id="60" name="Date RROF Received" tableColumnId="60"/>
      <queryTableField id="61" name="ROF" tableColumnId="61"/>
      <queryTableField id="62" name="Comments/Issues" tableColumnId="62"/>
      <queryTableField id="63" name="SOE  Statement" tableColumnId="63"/>
      <queryTableField id="64" name="ERR Received" tableColumnId="64"/>
      <queryTableField id="65" name="ERR Approved" tableColumnId="65"/>
      <queryTableField id="67" name="Consultant Name" tableColumnId="7"/>
      <queryTableField id="68" name="Consulting Agency" tableColumnId="38"/>
      <queryTableField id="69" name="Requested Amount" tableColumnId="66"/>
      <queryTableField id="70" name="PM Email" tableColumnId="67"/>
      <queryTableField id="71" name="Executed Agreement DD" tableColumnId="68"/>
      <queryTableField id="72" name="SSHP Project" tableColumnId="69"/>
      <queryTableField id="73" name="SSHP Priority" tableColumnId="70"/>
      <queryTableField id="74" name="meeting notes 7-7-21" tableColumnId="71"/>
      <queryTableField id="75" name="COVID Y/N" tableColumnId="72"/>
      <queryTableField id="76" name="Project Site Location" tableColumnId="73"/>
      <queryTableField id="79" name="Express Close" tableColumnId="35"/>
      <queryTableField id="80" name="CGA2" tableColumnId="36"/>
      <queryTableField id="81" name="CGA1" tableColumnId="74"/>
      <queryTableField id="82" name="Amendment/New Amount" tableColumnId="75"/>
      <queryTableField id="83" name="Town_CEO Email" tableColumnId="76"/>
      <queryTableField id="84" name="Consultant Email" tableColumnId="77"/>
      <queryTableField id="85" name="CGA3 Email" tableColumnId="78"/>
      <queryTableField id="86" name="PI Balance" tableColumnId="79"/>
      <queryTableField id="87" name="PI Entry Date" tableColumnId="8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DGB_Application_information.accdb" displayName="Table_CDGB_Application_information.accdb" ref="A1:CB277" tableType="queryTable" totalsRowShown="0">
  <autoFilter ref="A1:CB277" xr:uid="{00000000-000C-0000-FFFF-FFFF00000000}">
    <filterColumn colId="3">
      <filters>
        <filter val="TRUE"/>
      </filters>
    </filterColumn>
  </autoFilter>
  <sortState xmlns:xlrd2="http://schemas.microsoft.com/office/spreadsheetml/2017/richdata2" ref="A2:CB277">
    <sortCondition ref="A1:A277"/>
  </sortState>
  <tableColumns count="80">
    <tableColumn id="1" xr3:uid="{00000000-0010-0000-0000-000001000000}" uniqueName="1" name="Grant " queryTableFieldId="1"/>
    <tableColumn id="2" xr3:uid="{00000000-0010-0000-0000-000002000000}" uniqueName="2" name="ID" queryTableFieldId="2"/>
    <tableColumn id="3" xr3:uid="{00000000-0010-0000-0000-000003000000}" uniqueName="3" name="Year" queryTableFieldId="3"/>
    <tableColumn id="4" xr3:uid="{00000000-0010-0000-0000-000004000000}" uniqueName="4" name="Funded Y/N" queryTableFieldId="4"/>
    <tableColumn id="5" xr3:uid="{00000000-0010-0000-0000-000005000000}" uniqueName="5" name="Town" queryTableFieldId="5"/>
    <tableColumn id="6" xr3:uid="{00000000-0010-0000-0000-000006000000}" uniqueName="6" name="CityorTown" queryTableFieldId="6"/>
    <tableColumn id="8" xr3:uid="{00000000-0010-0000-0000-000008000000}" uniqueName="8" name="Town Code" queryTableFieldId="8"/>
    <tableColumn id="9" xr3:uid="{00000000-0010-0000-0000-000009000000}" uniqueName="9" name="Score" queryTableFieldId="9"/>
    <tableColumn id="10" xr3:uid="{00000000-0010-0000-0000-00000A000000}" uniqueName="10" name="IDIS 01" queryTableFieldId="10"/>
    <tableColumn id="11" xr3:uid="{00000000-0010-0000-0000-00000B000000}" uniqueName="11" name="IDIS 02" queryTableFieldId="11"/>
    <tableColumn id="12" xr3:uid="{00000000-0010-0000-0000-00000C000000}" uniqueName="12" name="Contract#" queryTableFieldId="12"/>
    <tableColumn id="13" xr3:uid="{00000000-0010-0000-0000-00000D000000}" uniqueName="13" name="Contact First" queryTableFieldId="13"/>
    <tableColumn id="14" xr3:uid="{00000000-0010-0000-0000-00000E000000}" uniqueName="14" name="Contact Last" queryTableFieldId="14"/>
    <tableColumn id="15" xr3:uid="{00000000-0010-0000-0000-00000F000000}" uniqueName="15" name="Title" queryTableFieldId="15"/>
    <tableColumn id="16" xr3:uid="{00000000-0010-0000-0000-000010000000}" uniqueName="16" name="Address" queryTableFieldId="16"/>
    <tableColumn id="17" xr3:uid="{00000000-0010-0000-0000-000011000000}" uniqueName="17" name="Street Address" queryTableFieldId="17"/>
    <tableColumn id="18" xr3:uid="{00000000-0010-0000-0000-000012000000}" uniqueName="18" name="City" queryTableFieldId="18"/>
    <tableColumn id="19" xr3:uid="{00000000-0010-0000-0000-000013000000}" uniqueName="19" name="State" queryTableFieldId="19"/>
    <tableColumn id="20" xr3:uid="{00000000-0010-0000-0000-000014000000}" uniqueName="20" name="Zip Code" queryTableFieldId="20"/>
    <tableColumn id="21" xr3:uid="{00000000-0010-0000-0000-000015000000}" uniqueName="21" name="Grant Amount" queryTableFieldId="21"/>
    <tableColumn id="22" xr3:uid="{00000000-0010-0000-0000-000016000000}" uniqueName="22" name="Construction Cost" queryTableFieldId="22"/>
    <tableColumn id="23" xr3:uid="{00000000-0010-0000-0000-000017000000}" uniqueName="23" name="Program Cost" queryTableFieldId="23"/>
    <tableColumn id="24" xr3:uid="{00000000-0010-0000-0000-000018000000}" uniqueName="24" name="Admin Cost" queryTableFieldId="24"/>
    <tableColumn id="25" xr3:uid="{00000000-0010-0000-0000-000019000000}" uniqueName="25" name="Amt Leveraged" queryTableFieldId="25"/>
    <tableColumn id="26" xr3:uid="{00000000-0010-0000-0000-00001A000000}" uniqueName="26" name="Project Name" queryTableFieldId="26"/>
    <tableColumn id="27" xr3:uid="{00000000-0010-0000-0000-00001B000000}" uniqueName="27" name="Project Category" queryTableFieldId="27"/>
    <tableColumn id="28" xr3:uid="{00000000-0010-0000-0000-00001C000000}" uniqueName="28" name="Project Manager" queryTableFieldId="28"/>
    <tableColumn id="29" xr3:uid="{00000000-0010-0000-0000-00001D000000}" uniqueName="29" name="Phone Contact" queryTableFieldId="29"/>
    <tableColumn id="30" xr3:uid="{00000000-0010-0000-0000-00001E000000}" uniqueName="30" name="Amount in words" queryTableFieldId="30"/>
    <tableColumn id="31" xr3:uid="{00000000-0010-0000-0000-00001F000000}" uniqueName="31" name="Project Location" queryTableFieldId="31"/>
    <tableColumn id="32" xr3:uid="{00000000-0010-0000-0000-000020000000}" uniqueName="32" name="FEIN" queryTableFieldId="32"/>
    <tableColumn id="33" xr3:uid="{00000000-0010-0000-0000-000021000000}" uniqueName="33" name="Project Contact" queryTableFieldId="33"/>
    <tableColumn id="34" xr3:uid="{00000000-0010-0000-0000-000022000000}" uniqueName="34" name="Project Contact Ph" queryTableFieldId="34"/>
    <tableColumn id="37" xr3:uid="{00000000-0010-0000-0000-000025000000}" uniqueName="37" name="County" queryTableFieldId="37"/>
    <tableColumn id="39" xr3:uid="{00000000-0010-0000-0000-000027000000}" uniqueName="39" name="Project Description" queryTableFieldId="39"/>
    <tableColumn id="40" xr3:uid="{00000000-0010-0000-0000-000028000000}" uniqueName="40" name="Project Description2" queryTableFieldId="40"/>
    <tableColumn id="41" xr3:uid="{00000000-0010-0000-0000-000029000000}" uniqueName="41" name="Delivery Date" queryTableFieldId="41" dataDxfId="32"/>
    <tableColumn id="42" xr3:uid="{00000000-0010-0000-0000-00002A000000}" uniqueName="42" name="Time" queryTableFieldId="42" dataDxfId="31"/>
    <tableColumn id="43" xr3:uid="{00000000-0010-0000-0000-00002B000000}" uniqueName="43" name="Env Fin" queryTableFieldId="43" dataDxfId="30"/>
    <tableColumn id="44" xr3:uid="{00000000-0010-0000-0000-00002C000000}" uniqueName="44" name="App Rec Y/N" queryTableFieldId="44"/>
    <tableColumn id="45" xr3:uid="{00000000-0010-0000-0000-00002D000000}" uniqueName="45" name="Award Received" queryTableFieldId="45" dataDxfId="29"/>
    <tableColumn id="46" xr3:uid="{00000000-0010-0000-0000-00002E000000}" uniqueName="46" name="Monitored" queryTableFieldId="46"/>
    <tableColumn id="47" xr3:uid="{00000000-0010-0000-0000-00002F000000}" uniqueName="47" name="Date Monitored" queryTableFieldId="47" dataDxfId="28"/>
    <tableColumn id="48" xr3:uid="{00000000-0010-0000-0000-000030000000}" uniqueName="48" name="Alternate  Email" queryTableFieldId="48"/>
    <tableColumn id="49" xr3:uid="{00000000-0010-0000-0000-000031000000}" uniqueName="49" name="Alternate Phone" queryTableFieldId="49"/>
    <tableColumn id="50" xr3:uid="{00000000-0010-0000-0000-000032000000}" uniqueName="50" name="Closed (Date)" queryTableFieldId="50" dataDxfId="27"/>
    <tableColumn id="51" xr3:uid="{00000000-0010-0000-0000-000033000000}" uniqueName="51" name="No of Units" queryTableFieldId="51"/>
    <tableColumn id="52" xr3:uid="{00000000-0010-0000-0000-000034000000}" uniqueName="52" name="No of People" queryTableFieldId="52"/>
    <tableColumn id="53" xr3:uid="{00000000-0010-0000-0000-000035000000}" uniqueName="53" name="Contract Start Date" queryTableFieldId="53" dataDxfId="26"/>
    <tableColumn id="54" xr3:uid="{00000000-0010-0000-0000-000036000000}" uniqueName="54" name="Contract End Date" queryTableFieldId="54" dataDxfId="25"/>
    <tableColumn id="55" xr3:uid="{00000000-0010-0000-0000-000037000000}" uniqueName="55" name="Budget Extension" queryTableFieldId="55"/>
    <tableColumn id="56" xr3:uid="{00000000-0010-0000-0000-000038000000}" uniqueName="56" name="BExt End Date" queryTableFieldId="56" dataDxfId="24"/>
    <tableColumn id="57" xr3:uid="{00000000-0010-0000-0000-000039000000}" uniqueName="57" name="Notes" queryTableFieldId="57"/>
    <tableColumn id="58" xr3:uid="{00000000-0010-0000-0000-00003A000000}" uniqueName="58" name="Date of Ad" queryTableFieldId="58" dataDxfId="23"/>
    <tableColumn id="59" xr3:uid="{00000000-0010-0000-0000-00003B000000}" uniqueName="59" name="Date Town Signed RROF 7-15 Cal Days" queryTableFieldId="59" dataDxfId="22"/>
    <tableColumn id="60" xr3:uid="{00000000-0010-0000-0000-00003C000000}" uniqueName="60" name="Date RROF Received" queryTableFieldId="60" dataDxfId="21"/>
    <tableColumn id="61" xr3:uid="{00000000-0010-0000-0000-00003D000000}" uniqueName="61" name="ROF" queryTableFieldId="61" dataDxfId="20"/>
    <tableColumn id="62" xr3:uid="{00000000-0010-0000-0000-00003E000000}" uniqueName="62" name="Comments/Issues" queryTableFieldId="62"/>
    <tableColumn id="63" xr3:uid="{00000000-0010-0000-0000-00003F000000}" uniqueName="63" name="SOE  Statement" queryTableFieldId="63"/>
    <tableColumn id="64" xr3:uid="{00000000-0010-0000-0000-000040000000}" uniqueName="64" name="ERR Received" queryTableFieldId="64"/>
    <tableColumn id="65" xr3:uid="{00000000-0010-0000-0000-000041000000}" uniqueName="65" name="ERR Approved" queryTableFieldId="65" dataDxfId="19"/>
    <tableColumn id="7" xr3:uid="{00000000-0010-0000-0000-000007000000}" uniqueName="7" name="Consultant Name" queryTableFieldId="67" dataDxfId="18"/>
    <tableColumn id="38" xr3:uid="{00000000-0010-0000-0000-000026000000}" uniqueName="38" name="Consulting Agency" queryTableFieldId="68" dataDxfId="17"/>
    <tableColumn id="66" xr3:uid="{00000000-0010-0000-0000-000042000000}" uniqueName="66" name="Requested Amount" queryTableFieldId="69" dataDxfId="16"/>
    <tableColumn id="67" xr3:uid="{00000000-0010-0000-0000-000043000000}" uniqueName="67" name="PM Email" queryTableFieldId="70" dataDxfId="15"/>
    <tableColumn id="68" xr3:uid="{00000000-0010-0000-0000-000044000000}" uniqueName="68" name="Executed Agreement DD" queryTableFieldId="71" dataDxfId="14"/>
    <tableColumn id="69" xr3:uid="{00000000-0010-0000-0000-000045000000}" uniqueName="69" name="SSHP Project" queryTableFieldId="72" dataDxfId="13"/>
    <tableColumn id="70" xr3:uid="{00000000-0010-0000-0000-000046000000}" uniqueName="70" name="SSHP Priority" queryTableFieldId="73" dataDxfId="12"/>
    <tableColumn id="71" xr3:uid="{00000000-0010-0000-0000-000047000000}" uniqueName="71" name="meeting notes 7-7-21" queryTableFieldId="74" dataDxfId="11"/>
    <tableColumn id="72" xr3:uid="{3C0FD702-D4F3-414D-A8F5-658BA6A331E1}" uniqueName="72" name="COVID Y/N" queryTableFieldId="75" dataDxfId="10"/>
    <tableColumn id="73" xr3:uid="{6B1F835D-6256-402C-83D2-EB4D111A693D}" uniqueName="73" name="Project Site Location" queryTableFieldId="76" dataDxfId="9"/>
    <tableColumn id="35" xr3:uid="{7CA68C99-33B2-4093-BACA-BF2A6D166271}" uniqueName="35" name="Express Close" queryTableFieldId="79" dataDxfId="8"/>
    <tableColumn id="36" xr3:uid="{AA0E4C3C-86A3-4C41-BDE7-3EC5A7D241FC}" uniqueName="36" name="CGA2" queryTableFieldId="80" dataDxfId="7"/>
    <tableColumn id="74" xr3:uid="{E8C5143E-E96C-445A-AF2D-9BB0E33D1377}" uniqueName="74" name="CGA1" queryTableFieldId="81" dataDxfId="6"/>
    <tableColumn id="75" xr3:uid="{1D69F25F-6599-45AA-8C8A-74AADF03F0D4}" uniqueName="75" name="Amendment/New Amount" queryTableFieldId="82" dataDxfId="5"/>
    <tableColumn id="76" xr3:uid="{60485B56-EFAB-4227-8A81-15A4F71080EC}" uniqueName="76" name="Town_CEO Email" queryTableFieldId="83" dataDxfId="4"/>
    <tableColumn id="77" xr3:uid="{FB6F6068-5097-45E0-8661-E7F94629B6A5}" uniqueName="77" name="Consultant Email" queryTableFieldId="84" dataDxfId="3"/>
    <tableColumn id="78" xr3:uid="{3C81C5C5-9372-4F56-9783-CC599C07133C}" uniqueName="78" name="CGA3 Email" queryTableFieldId="85" dataDxfId="2"/>
    <tableColumn id="79" xr3:uid="{F92D777A-017F-4AD7-9D6B-9C2721D404A1}" uniqueName="79" name="PI Balance" queryTableFieldId="86" dataDxfId="1"/>
    <tableColumn id="80" xr3:uid="{CD261C7A-07ED-470F-B139-F3BCE3F33F42}" uniqueName="80" name="PI Entry Date" queryTableFieldId="87"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topLeftCell="A14" zoomScale="160" zoomScaleNormal="160" workbookViewId="0">
      <selection activeCell="H4" sqref="H4:I4"/>
    </sheetView>
  </sheetViews>
  <sheetFormatPr defaultColWidth="9.1796875" defaultRowHeight="14.5" x14ac:dyDescent="0.35"/>
  <cols>
    <col min="1" max="1" width="13" style="2" customWidth="1"/>
    <col min="2" max="3" width="9.1796875" style="2"/>
    <col min="4" max="4" width="9.81640625" style="2" customWidth="1"/>
    <col min="5" max="5" width="8.7265625" style="2" customWidth="1"/>
    <col min="6" max="16384" width="9.1796875" style="2"/>
  </cols>
  <sheetData>
    <row r="1" spans="1:9" ht="17.5" x14ac:dyDescent="0.35">
      <c r="A1" s="59"/>
      <c r="B1" s="59"/>
      <c r="C1" s="59"/>
      <c r="D1" s="59"/>
      <c r="E1" s="59"/>
      <c r="F1" s="59"/>
      <c r="G1" s="59"/>
      <c r="H1" s="59"/>
      <c r="I1" s="59"/>
    </row>
    <row r="2" spans="1:9" ht="17.5" x14ac:dyDescent="0.35">
      <c r="A2" s="211" t="s">
        <v>3682</v>
      </c>
      <c r="B2" s="211"/>
      <c r="C2" s="211"/>
      <c r="D2" s="211"/>
      <c r="E2" s="211"/>
      <c r="F2" s="211"/>
      <c r="G2" s="211"/>
      <c r="H2" s="211"/>
      <c r="I2" s="211"/>
    </row>
    <row r="3" spans="1:9" ht="17.5" x14ac:dyDescent="0.35">
      <c r="A3" s="59"/>
      <c r="B3" s="59"/>
      <c r="C3" s="59"/>
      <c r="D3" s="59"/>
      <c r="E3" s="59"/>
      <c r="F3" s="59"/>
      <c r="G3" s="59"/>
      <c r="H3" s="59"/>
      <c r="I3" s="59"/>
    </row>
    <row r="4" spans="1:9" ht="17.5" x14ac:dyDescent="0.35">
      <c r="A4" s="212" t="s">
        <v>2384</v>
      </c>
      <c r="B4" s="212" t="str">
        <f>IF(C4="","Enter Grant #","")</f>
        <v/>
      </c>
      <c r="C4" s="250" t="s">
        <v>3640</v>
      </c>
      <c r="D4" s="184"/>
      <c r="E4" s="59"/>
      <c r="F4" s="1" t="s">
        <v>223</v>
      </c>
      <c r="G4" s="1"/>
      <c r="H4" s="209"/>
      <c r="I4" s="210"/>
    </row>
    <row r="5" spans="1:9" ht="17.5" x14ac:dyDescent="0.35">
      <c r="A5" s="59"/>
      <c r="B5" s="59"/>
      <c r="C5" s="59"/>
      <c r="D5" s="59"/>
      <c r="E5" s="59"/>
      <c r="F5" s="59"/>
      <c r="G5" s="59"/>
      <c r="H5" s="59"/>
      <c r="I5" s="59"/>
    </row>
    <row r="6" spans="1:9" ht="15.5" x14ac:dyDescent="0.35">
      <c r="A6" s="208" t="s">
        <v>3086</v>
      </c>
      <c r="B6" s="208"/>
      <c r="C6" s="205">
        <f>VLOOKUP($C$4,DND!$A$2:$BA$277,5,0)</f>
        <v>0</v>
      </c>
      <c r="D6" s="206" t="e">
        <f>VLOOKUP(F3,[1]DND2!$A$2:$BE$166,5,0)</f>
        <v>#N/A</v>
      </c>
      <c r="E6" s="206" t="e">
        <f>VLOOKUP(G3,[1]DND2!$A$2:$BE$166,5,0)</f>
        <v>#N/A</v>
      </c>
      <c r="F6" s="207" t="e">
        <f>VLOOKUP(H3,[1]DND2!$A$2:$BE$166,5,0)</f>
        <v>#N/A</v>
      </c>
      <c r="G6" s="60"/>
      <c r="H6" s="60"/>
      <c r="I6" s="60"/>
    </row>
    <row r="7" spans="1:9" ht="15.5" x14ac:dyDescent="0.35">
      <c r="A7" s="1"/>
      <c r="B7" s="1"/>
      <c r="C7" s="1"/>
      <c r="D7" s="1"/>
      <c r="E7" s="1"/>
      <c r="F7" s="1"/>
      <c r="G7" s="1"/>
      <c r="H7" s="1"/>
      <c r="I7" s="1"/>
    </row>
    <row r="8" spans="1:9" ht="15.5" x14ac:dyDescent="0.35">
      <c r="A8" s="208" t="s">
        <v>221</v>
      </c>
      <c r="B8" s="208"/>
      <c r="C8" s="104">
        <f>VLOOKUP($C$4,DND!$A$2:$BA$277,25,0)</f>
        <v>0</v>
      </c>
      <c r="D8" s="105"/>
      <c r="E8" s="105"/>
      <c r="F8" s="105"/>
      <c r="G8" s="105"/>
      <c r="H8" s="105"/>
      <c r="I8" s="106"/>
    </row>
    <row r="9" spans="1:9" ht="15.5" x14ac:dyDescent="0.35">
      <c r="A9" s="1"/>
      <c r="B9" s="1"/>
      <c r="C9" s="1"/>
      <c r="D9" s="1"/>
      <c r="E9" s="1"/>
      <c r="F9" s="1"/>
      <c r="G9" s="1"/>
      <c r="H9" s="1"/>
      <c r="I9" s="1"/>
    </row>
    <row r="10" spans="1:9" ht="15.5" x14ac:dyDescent="0.35">
      <c r="A10" s="208" t="s">
        <v>222</v>
      </c>
      <c r="B10" s="208"/>
      <c r="C10" s="205">
        <f>VLOOKUP($C$4,DND!$A$2:$BA$277,27,0)</f>
        <v>0</v>
      </c>
      <c r="D10" s="206" t="e">
        <f>VLOOKUP(F7,[1]DND2!$A$2:$BE$166,5,0)</f>
        <v>#N/A</v>
      </c>
      <c r="E10" s="206" t="e">
        <f>VLOOKUP(G7,[1]DND2!$A$2:$BE$166,5,0)</f>
        <v>#N/A</v>
      </c>
      <c r="F10" s="207" t="e">
        <f>VLOOKUP(H7,[1]DND2!$A$2:$BE$166,5,0)</f>
        <v>#N/A</v>
      </c>
      <c r="G10" s="1"/>
      <c r="H10" s="1"/>
      <c r="I10" s="1"/>
    </row>
    <row r="11" spans="1:9" ht="15.5" x14ac:dyDescent="0.35">
      <c r="A11" s="128"/>
      <c r="B11" s="128"/>
      <c r="C11" s="130"/>
      <c r="D11" s="130"/>
      <c r="E11" s="130"/>
      <c r="F11" s="130"/>
      <c r="G11" s="1"/>
      <c r="H11" s="1"/>
      <c r="I11" s="1"/>
    </row>
    <row r="12" spans="1:9" ht="15.5" x14ac:dyDescent="0.35">
      <c r="A12" s="128" t="s">
        <v>3020</v>
      </c>
      <c r="B12" s="128"/>
      <c r="C12" s="205">
        <f>VLOOKUP($C$4,DND!$A$2:$BS$277,64,0)</f>
        <v>0</v>
      </c>
      <c r="D12" s="206" t="e">
        <f>VLOOKUP(F9,[1]DND2!$A$2:$BE$166,5,0)</f>
        <v>#N/A</v>
      </c>
      <c r="E12" s="206" t="e">
        <f>VLOOKUP(G9,[1]DND2!$A$2:$BE$166,5,0)</f>
        <v>#N/A</v>
      </c>
      <c r="F12" s="207" t="e">
        <f>VLOOKUP(H9,[1]DND2!$A$2:$BE$166,5,0)</f>
        <v>#N/A</v>
      </c>
      <c r="G12" s="1">
        <f>VLOOKUP($C$4,DND!$A$2:$BS$277,65,0)</f>
        <v>0</v>
      </c>
      <c r="I12" s="1"/>
    </row>
    <row r="13" spans="1:9" ht="15.5" x14ac:dyDescent="0.35">
      <c r="A13" s="108" t="s">
        <v>2459</v>
      </c>
      <c r="B13" s="1"/>
      <c r="C13" s="1"/>
      <c r="D13" s="1"/>
      <c r="E13" s="1"/>
      <c r="F13" s="1"/>
      <c r="G13" s="1"/>
      <c r="H13" s="1"/>
      <c r="I13" s="1"/>
    </row>
    <row r="14" spans="1:9" ht="15.5" x14ac:dyDescent="0.35">
      <c r="A14" s="108" t="s">
        <v>2397</v>
      </c>
      <c r="B14" s="1"/>
      <c r="C14" s="1"/>
      <c r="D14" s="1"/>
      <c r="E14" s="1"/>
      <c r="F14" s="1"/>
      <c r="G14" s="1"/>
      <c r="H14" s="1"/>
      <c r="I14" s="1"/>
    </row>
    <row r="15" spans="1:9" ht="15.5" x14ac:dyDescent="0.35">
      <c r="A15" s="179" t="s">
        <v>2392</v>
      </c>
      <c r="B15" s="179"/>
      <c r="C15" s="180"/>
      <c r="D15" s="180"/>
      <c r="E15" s="180"/>
      <c r="F15" s="180"/>
      <c r="G15" s="180"/>
      <c r="H15" s="180"/>
      <c r="I15" s="180"/>
    </row>
    <row r="16" spans="1:9" ht="16" thickBot="1" x14ac:dyDescent="0.4">
      <c r="A16" s="180"/>
      <c r="B16" s="180"/>
      <c r="C16" s="180"/>
      <c r="D16" s="180"/>
      <c r="E16" s="180"/>
      <c r="F16" s="180"/>
      <c r="G16" s="180"/>
      <c r="H16" s="180"/>
      <c r="I16" s="180"/>
    </row>
    <row r="17" spans="1:10" ht="16" thickBot="1" x14ac:dyDescent="0.4">
      <c r="A17" s="61" t="s">
        <v>48</v>
      </c>
      <c r="B17" s="61"/>
      <c r="C17" s="61"/>
      <c r="D17" s="61"/>
      <c r="E17" s="61"/>
      <c r="F17" s="61" t="s">
        <v>49</v>
      </c>
      <c r="G17" s="62">
        <f>'Need and Impact'!I87</f>
        <v>0</v>
      </c>
      <c r="H17" s="61"/>
      <c r="I17" s="61"/>
    </row>
    <row r="18" spans="1:10" ht="16" thickBot="1" x14ac:dyDescent="0.4">
      <c r="A18" s="61"/>
      <c r="B18" s="61"/>
      <c r="C18" s="61"/>
      <c r="D18" s="61"/>
      <c r="E18" s="61"/>
      <c r="F18" s="61"/>
      <c r="G18" s="61"/>
      <c r="H18" s="61"/>
      <c r="I18" s="61"/>
    </row>
    <row r="19" spans="1:10" ht="16" thickBot="1" x14ac:dyDescent="0.4">
      <c r="A19" s="61" t="s">
        <v>50</v>
      </c>
      <c r="B19" s="61"/>
      <c r="C19" s="61"/>
      <c r="D19" s="61"/>
      <c r="E19" s="61"/>
      <c r="F19" s="61" t="s">
        <v>49</v>
      </c>
      <c r="G19" s="62">
        <f>Capacity!I162</f>
        <v>0</v>
      </c>
      <c r="H19" s="61"/>
      <c r="I19" s="61"/>
    </row>
    <row r="20" spans="1:10" ht="16" thickBot="1" x14ac:dyDescent="0.4">
      <c r="A20" s="61"/>
      <c r="B20" s="61"/>
      <c r="C20" s="61"/>
      <c r="D20" s="61"/>
      <c r="E20" s="61"/>
      <c r="F20" s="61"/>
      <c r="G20" s="61"/>
      <c r="H20" s="61"/>
      <c r="I20" s="61"/>
    </row>
    <row r="21" spans="1:10" ht="16" thickBot="1" x14ac:dyDescent="0.4">
      <c r="A21" s="61" t="s">
        <v>51</v>
      </c>
      <c r="B21" s="61"/>
      <c r="C21" s="61"/>
      <c r="D21" s="61"/>
      <c r="E21" s="61"/>
      <c r="F21" s="61" t="s">
        <v>49</v>
      </c>
      <c r="G21" s="62">
        <f>'Construction- Environment'!L216</f>
        <v>0</v>
      </c>
      <c r="H21" s="61"/>
      <c r="I21" s="61"/>
    </row>
    <row r="22" spans="1:10" ht="16" thickBot="1" x14ac:dyDescent="0.4">
      <c r="A22" s="61"/>
      <c r="B22" s="61"/>
      <c r="C22" s="61"/>
      <c r="D22" s="61"/>
      <c r="E22" s="61"/>
      <c r="F22" s="61"/>
      <c r="G22" s="61"/>
      <c r="H22" s="61"/>
      <c r="I22" s="61"/>
    </row>
    <row r="23" spans="1:10" ht="16" thickBot="1" x14ac:dyDescent="0.4">
      <c r="A23" s="61" t="s">
        <v>52</v>
      </c>
      <c r="B23" s="61"/>
      <c r="C23" s="61"/>
      <c r="D23" s="61"/>
      <c r="E23" s="61"/>
      <c r="F23" s="61" t="s">
        <v>49</v>
      </c>
      <c r="G23" s="62">
        <f>'Fair Housing SC'!I104</f>
        <v>0</v>
      </c>
      <c r="H23" s="61"/>
      <c r="I23" s="61"/>
    </row>
    <row r="24" spans="1:10" ht="16" thickBot="1" x14ac:dyDescent="0.4">
      <c r="A24" s="61"/>
      <c r="B24" s="61"/>
      <c r="C24" s="61"/>
      <c r="D24" s="61"/>
      <c r="E24" s="61"/>
      <c r="F24" s="61"/>
      <c r="G24" s="96"/>
      <c r="H24" s="61"/>
      <c r="I24" s="61"/>
    </row>
    <row r="25" spans="1:10" ht="16" thickBot="1" x14ac:dyDescent="0.4">
      <c r="A25" s="61" t="s">
        <v>53</v>
      </c>
      <c r="B25" s="61"/>
      <c r="C25" s="61"/>
      <c r="D25" s="61"/>
      <c r="E25" s="61"/>
      <c r="F25" s="61" t="s">
        <v>212</v>
      </c>
      <c r="G25" s="62">
        <f>Other!I33</f>
        <v>0</v>
      </c>
      <c r="H25" s="61"/>
      <c r="I25" s="61"/>
      <c r="J25" s="2" t="s">
        <v>2990</v>
      </c>
    </row>
    <row r="26" spans="1:10" ht="16" thickBot="1" x14ac:dyDescent="0.4">
      <c r="A26" s="61"/>
      <c r="B26" s="61"/>
      <c r="C26" s="61"/>
      <c r="D26" s="61"/>
      <c r="E26" s="61"/>
      <c r="F26" s="61"/>
      <c r="G26" s="61"/>
      <c r="H26" s="61"/>
      <c r="I26" s="61"/>
      <c r="J26" s="2" t="s">
        <v>2991</v>
      </c>
    </row>
    <row r="27" spans="1:10" ht="16" thickBot="1" x14ac:dyDescent="0.4">
      <c r="A27" s="61"/>
      <c r="B27" s="61"/>
      <c r="C27" s="61"/>
      <c r="D27" s="61" t="s">
        <v>54</v>
      </c>
      <c r="E27" s="61"/>
      <c r="F27" s="61" t="s">
        <v>55</v>
      </c>
      <c r="G27" s="62">
        <f>SUM(G17,G19,G21,G23)</f>
        <v>0</v>
      </c>
      <c r="H27" s="61"/>
      <c r="I27" s="61"/>
      <c r="J27" s="2" t="s">
        <v>2992</v>
      </c>
    </row>
    <row r="28" spans="1:10" ht="15.5" x14ac:dyDescent="0.35">
      <c r="A28" s="1"/>
      <c r="B28" s="1"/>
      <c r="C28" s="1"/>
      <c r="D28" s="1"/>
      <c r="E28" s="1"/>
      <c r="F28" s="1"/>
      <c r="G28" s="1"/>
      <c r="H28" s="1"/>
      <c r="I28" s="1"/>
    </row>
    <row r="29" spans="1:10" ht="15.5" x14ac:dyDescent="0.35">
      <c r="A29" s="1"/>
      <c r="B29" s="1"/>
      <c r="C29" s="1"/>
      <c r="D29" s="1"/>
      <c r="E29" s="1"/>
      <c r="F29" s="1"/>
      <c r="G29" s="1"/>
      <c r="H29" s="1"/>
      <c r="I29" s="1"/>
    </row>
    <row r="30" spans="1:10" ht="15.5" x14ac:dyDescent="0.35">
      <c r="A30" s="1"/>
      <c r="B30" s="1"/>
      <c r="C30" s="1"/>
      <c r="D30" s="1"/>
      <c r="E30" s="1"/>
      <c r="F30" s="1"/>
      <c r="G30" s="1"/>
      <c r="H30" s="1"/>
      <c r="I30" s="1"/>
    </row>
    <row r="31" spans="1:10" ht="15.5" x14ac:dyDescent="0.35">
      <c r="A31" s="251" t="s">
        <v>56</v>
      </c>
      <c r="B31" s="1"/>
      <c r="C31" s="1"/>
      <c r="D31" s="1"/>
      <c r="E31" s="251">
        <v>128</v>
      </c>
      <c r="F31" s="1"/>
      <c r="G31" s="1"/>
      <c r="H31" s="1"/>
      <c r="I31" s="1"/>
    </row>
    <row r="32" spans="1:10" ht="15.5" x14ac:dyDescent="0.35">
      <c r="A32" s="251" t="s">
        <v>57</v>
      </c>
      <c r="B32" s="1"/>
      <c r="C32" s="1"/>
      <c r="D32" s="1"/>
      <c r="E32" s="251">
        <v>58</v>
      </c>
      <c r="F32" s="1"/>
      <c r="G32" s="1"/>
      <c r="H32" s="1"/>
      <c r="I32" s="1"/>
    </row>
    <row r="33" spans="1:9" ht="15.5" x14ac:dyDescent="0.35">
      <c r="A33" s="251" t="s">
        <v>58</v>
      </c>
      <c r="B33" s="1"/>
      <c r="C33" s="1"/>
      <c r="D33" s="1"/>
      <c r="E33" s="251">
        <v>25</v>
      </c>
      <c r="F33" s="1"/>
      <c r="G33" s="1"/>
      <c r="H33" s="1"/>
      <c r="I33" s="1"/>
    </row>
    <row r="34" spans="1:9" ht="15.5" x14ac:dyDescent="0.35">
      <c r="A34" s="251" t="s">
        <v>59</v>
      </c>
      <c r="B34" s="1"/>
      <c r="C34" s="1"/>
      <c r="D34" s="1"/>
      <c r="E34" s="251">
        <v>20</v>
      </c>
      <c r="F34" s="1"/>
      <c r="G34" s="1"/>
      <c r="H34" s="1"/>
      <c r="I34" s="1"/>
    </row>
    <row r="35" spans="1:9" ht="15.5" x14ac:dyDescent="0.35">
      <c r="A35" s="251" t="s">
        <v>213</v>
      </c>
      <c r="B35" s="1"/>
      <c r="C35" s="1"/>
      <c r="D35" s="1"/>
      <c r="E35" s="251">
        <v>4</v>
      </c>
      <c r="F35" s="1"/>
      <c r="G35" s="1"/>
      <c r="H35" s="1"/>
      <c r="I35" s="1"/>
    </row>
    <row r="36" spans="1:9" ht="3" customHeight="1" thickBot="1" x14ac:dyDescent="0.4">
      <c r="A36" s="1"/>
      <c r="B36" s="1"/>
      <c r="C36" s="1"/>
      <c r="D36" s="1"/>
      <c r="E36" s="63"/>
      <c r="F36" s="1"/>
      <c r="G36" s="1"/>
      <c r="H36" s="1"/>
      <c r="I36" s="1"/>
    </row>
    <row r="37" spans="1:9" ht="16" thickTop="1" x14ac:dyDescent="0.35">
      <c r="A37" s="252" t="s">
        <v>60</v>
      </c>
      <c r="C37" s="3"/>
      <c r="D37" s="3"/>
      <c r="E37" s="252">
        <f>SUM(E31:E36)</f>
        <v>235</v>
      </c>
      <c r="F37" s="1"/>
      <c r="G37" s="1"/>
      <c r="H37" s="1"/>
      <c r="I37" s="1"/>
    </row>
    <row r="38" spans="1:9" x14ac:dyDescent="0.35">
      <c r="A38" s="7"/>
      <c r="B38" s="7"/>
      <c r="C38" s="7"/>
      <c r="D38" s="7"/>
      <c r="E38" s="7"/>
      <c r="F38" s="7"/>
      <c r="G38" s="7"/>
      <c r="H38" s="7"/>
      <c r="I38" s="7"/>
    </row>
    <row r="39" spans="1:9" x14ac:dyDescent="0.35">
      <c r="A39" s="7"/>
      <c r="B39" s="7"/>
      <c r="C39" s="7"/>
      <c r="D39" s="7"/>
      <c r="E39" s="7"/>
      <c r="F39" s="7"/>
      <c r="G39" s="7"/>
      <c r="H39" s="7"/>
      <c r="I39" s="7"/>
    </row>
    <row r="40" spans="1:9" x14ac:dyDescent="0.35">
      <c r="A40" s="7"/>
      <c r="B40" s="7"/>
      <c r="C40" s="7"/>
      <c r="D40" s="7"/>
      <c r="E40" s="7"/>
      <c r="F40" s="7"/>
      <c r="G40" s="7"/>
      <c r="H40" s="7"/>
      <c r="I40" s="7"/>
    </row>
    <row r="41" spans="1:9" x14ac:dyDescent="0.35">
      <c r="A41" s="7"/>
      <c r="B41" s="7"/>
      <c r="C41" s="7"/>
      <c r="D41" s="7"/>
      <c r="E41" s="7"/>
      <c r="F41" s="7"/>
      <c r="G41" s="7"/>
      <c r="H41" s="7"/>
      <c r="I41" s="7"/>
    </row>
    <row r="42" spans="1:9" x14ac:dyDescent="0.35">
      <c r="A42" s="7"/>
      <c r="B42" s="7"/>
      <c r="C42" s="7"/>
      <c r="D42" s="7"/>
      <c r="E42" s="7"/>
      <c r="F42" s="7"/>
      <c r="G42" s="7"/>
      <c r="H42" s="7"/>
      <c r="I42" s="7"/>
    </row>
  </sheetData>
  <sheetProtection algorithmName="SHA-512" hashValue="4PyGUQmS0RTYdmTDv72LjyagPcXbNTDDUmkwqjeYJu/VnwfGKVlOtCYAYH2SVQOFES99tYVpLFlduwz26fHlEQ==" saltValue="L3UjngA4t92A/I4bIsXWYQ==" spinCount="100000" sheet="1" objects="1" scenarios="1" selectLockedCells="1"/>
  <mergeCells count="9">
    <mergeCell ref="C12:F12"/>
    <mergeCell ref="A10:B10"/>
    <mergeCell ref="C10:F10"/>
    <mergeCell ref="H4:I4"/>
    <mergeCell ref="A2:I2"/>
    <mergeCell ref="A6:B6"/>
    <mergeCell ref="C6:F6"/>
    <mergeCell ref="A8:B8"/>
    <mergeCell ref="A4: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DND!$A$2:$A$277</xm:f>
          </x14:formula1>
          <xm:sqref>C4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34E7E-F754-4738-B152-86FB62775531}">
  <dimension ref="A1:E18"/>
  <sheetViews>
    <sheetView workbookViewId="0">
      <selection activeCell="I25" sqref="I25"/>
    </sheetView>
  </sheetViews>
  <sheetFormatPr defaultRowHeight="14.5" x14ac:dyDescent="0.35"/>
  <sheetData>
    <row r="1" spans="1:5" x14ac:dyDescent="0.35">
      <c r="A1" t="s">
        <v>3422</v>
      </c>
    </row>
    <row r="2" spans="1:5" x14ac:dyDescent="0.35">
      <c r="A2" t="s">
        <v>286</v>
      </c>
      <c r="D2" t="s">
        <v>2460</v>
      </c>
      <c r="E2" t="s">
        <v>2461</v>
      </c>
    </row>
    <row r="3" spans="1:5" x14ac:dyDescent="0.35">
      <c r="A3" t="s">
        <v>3272</v>
      </c>
      <c r="D3" t="s">
        <v>1387</v>
      </c>
      <c r="E3" t="s">
        <v>3274</v>
      </c>
    </row>
    <row r="4" spans="1:5" x14ac:dyDescent="0.35">
      <c r="A4" t="s">
        <v>3284</v>
      </c>
      <c r="D4" t="s">
        <v>1387</v>
      </c>
      <c r="E4" t="s">
        <v>3274</v>
      </c>
    </row>
    <row r="5" spans="1:5" x14ac:dyDescent="0.35">
      <c r="A5" t="s">
        <v>3293</v>
      </c>
      <c r="D5" t="s">
        <v>1387</v>
      </c>
      <c r="E5" t="s">
        <v>3274</v>
      </c>
    </row>
    <row r="6" spans="1:5" x14ac:dyDescent="0.35">
      <c r="A6" t="s">
        <v>3300</v>
      </c>
      <c r="D6" t="s">
        <v>3301</v>
      </c>
      <c r="E6" t="s">
        <v>3302</v>
      </c>
    </row>
    <row r="7" spans="1:5" x14ac:dyDescent="0.35">
      <c r="A7" t="s">
        <v>3309</v>
      </c>
      <c r="D7" t="s">
        <v>2866</v>
      </c>
      <c r="E7" t="s">
        <v>3310</v>
      </c>
    </row>
    <row r="8" spans="1:5" x14ac:dyDescent="0.35">
      <c r="A8" t="s">
        <v>3319</v>
      </c>
      <c r="D8" t="s">
        <v>1387</v>
      </c>
      <c r="E8" t="s">
        <v>3274</v>
      </c>
    </row>
    <row r="9" spans="1:5" x14ac:dyDescent="0.35">
      <c r="A9" t="s">
        <v>3324</v>
      </c>
      <c r="D9" t="s">
        <v>678</v>
      </c>
      <c r="E9" t="s">
        <v>2237</v>
      </c>
    </row>
    <row r="10" spans="1:5" x14ac:dyDescent="0.35">
      <c r="A10" t="s">
        <v>3332</v>
      </c>
      <c r="D10" t="s">
        <v>2866</v>
      </c>
      <c r="E10" t="s">
        <v>3310</v>
      </c>
    </row>
    <row r="11" spans="1:5" x14ac:dyDescent="0.35">
      <c r="A11" t="s">
        <v>3342</v>
      </c>
      <c r="D11" t="s">
        <v>1877</v>
      </c>
      <c r="E11" t="s">
        <v>2506</v>
      </c>
    </row>
    <row r="12" spans="1:5" x14ac:dyDescent="0.35">
      <c r="A12" t="s">
        <v>3352</v>
      </c>
      <c r="D12" t="s">
        <v>678</v>
      </c>
      <c r="E12" t="s">
        <v>2237</v>
      </c>
    </row>
    <row r="13" spans="1:5" x14ac:dyDescent="0.35">
      <c r="A13" t="s">
        <v>3363</v>
      </c>
      <c r="D13" t="s">
        <v>3364</v>
      </c>
      <c r="E13" t="s">
        <v>2945</v>
      </c>
    </row>
    <row r="14" spans="1:5" x14ac:dyDescent="0.35">
      <c r="A14" t="s">
        <v>3371</v>
      </c>
      <c r="D14" t="s">
        <v>678</v>
      </c>
      <c r="E14" t="s">
        <v>2237</v>
      </c>
    </row>
    <row r="15" spans="1:5" x14ac:dyDescent="0.35">
      <c r="A15" t="s">
        <v>3377</v>
      </c>
      <c r="D15" t="s">
        <v>442</v>
      </c>
      <c r="E15" t="s">
        <v>3378</v>
      </c>
    </row>
    <row r="16" spans="1:5" x14ac:dyDescent="0.35">
      <c r="A16" t="s">
        <v>3388</v>
      </c>
      <c r="D16" t="s">
        <v>1387</v>
      </c>
      <c r="E16" t="s">
        <v>3274</v>
      </c>
    </row>
    <row r="17" spans="1:5" x14ac:dyDescent="0.35">
      <c r="A17" t="s">
        <v>3396</v>
      </c>
      <c r="D17" t="s">
        <v>678</v>
      </c>
      <c r="E17" t="s">
        <v>2237</v>
      </c>
    </row>
    <row r="18" spans="1:5" x14ac:dyDescent="0.35">
      <c r="A18" t="s">
        <v>3406</v>
      </c>
      <c r="D18" t="s">
        <v>3408</v>
      </c>
      <c r="E18" t="s">
        <v>3409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8"/>
  <sheetViews>
    <sheetView topLeftCell="A60" zoomScale="145" zoomScaleNormal="145" zoomScaleSheetLayoutView="100" workbookViewId="0">
      <selection activeCell="I69" sqref="I69"/>
    </sheetView>
  </sheetViews>
  <sheetFormatPr defaultColWidth="9.1796875" defaultRowHeight="14.5" x14ac:dyDescent="0.35"/>
  <cols>
    <col min="1" max="3" width="9.1796875" style="2"/>
    <col min="4" max="4" width="9.81640625" style="2" customWidth="1"/>
    <col min="5" max="6" width="9.1796875" style="2"/>
    <col min="7" max="7" width="9.453125" style="2" customWidth="1"/>
    <col min="8" max="16384" width="9.1796875" style="2"/>
  </cols>
  <sheetData>
    <row r="1" spans="1:10" ht="17.5" x14ac:dyDescent="0.35">
      <c r="A1" s="211" t="s">
        <v>3646</v>
      </c>
      <c r="B1" s="211"/>
      <c r="C1" s="211"/>
      <c r="D1" s="211"/>
      <c r="E1" s="211"/>
      <c r="F1" s="211"/>
      <c r="G1" s="211"/>
      <c r="H1" s="211"/>
      <c r="I1" s="211"/>
    </row>
    <row r="2" spans="1:10" ht="15" thickBot="1" x14ac:dyDescent="0.4">
      <c r="A2" s="7"/>
      <c r="B2" s="7"/>
      <c r="C2" s="7"/>
      <c r="D2" s="7"/>
      <c r="E2" s="7"/>
      <c r="F2" s="7"/>
      <c r="G2" s="7"/>
      <c r="H2" s="7"/>
      <c r="I2" s="7"/>
    </row>
    <row r="3" spans="1:10" ht="16" thickBot="1" x14ac:dyDescent="0.4">
      <c r="A3" s="7" t="s">
        <v>61</v>
      </c>
      <c r="B3" s="7"/>
      <c r="C3" s="7"/>
      <c r="D3" s="7"/>
      <c r="E3" s="7"/>
      <c r="F3" s="7"/>
      <c r="G3" s="7"/>
      <c r="H3" s="7"/>
      <c r="I3" s="162"/>
    </row>
    <row r="4" spans="1:10" ht="15.5" x14ac:dyDescent="0.35">
      <c r="A4" s="7"/>
      <c r="B4" s="7"/>
      <c r="C4" s="7"/>
      <c r="D4" s="7"/>
      <c r="E4" s="7"/>
      <c r="F4" s="7"/>
      <c r="G4" s="7"/>
      <c r="H4" s="7"/>
      <c r="I4" s="1"/>
    </row>
    <row r="5" spans="1:10" ht="30.75" customHeight="1" x14ac:dyDescent="0.35">
      <c r="A5" s="218" t="s">
        <v>3021</v>
      </c>
      <c r="B5" s="219"/>
      <c r="C5" s="219"/>
      <c r="D5" s="219"/>
      <c r="E5" s="219"/>
      <c r="F5" s="219"/>
      <c r="G5" s="219"/>
      <c r="H5" s="220"/>
      <c r="I5" s="1"/>
    </row>
    <row r="6" spans="1:10" x14ac:dyDescent="0.35">
      <c r="A6" s="7"/>
      <c r="B6" s="7"/>
      <c r="C6" s="7"/>
      <c r="D6" s="7"/>
      <c r="E6" s="7"/>
      <c r="F6" s="7"/>
      <c r="G6" s="7"/>
      <c r="H6" s="7"/>
      <c r="I6" s="7"/>
    </row>
    <row r="7" spans="1:10" ht="16" thickBot="1" x14ac:dyDescent="0.4">
      <c r="A7" s="9" t="s">
        <v>62</v>
      </c>
      <c r="B7" s="65"/>
      <c r="I7" s="1"/>
    </row>
    <row r="8" spans="1:10" ht="16.5" thickTop="1" thickBot="1" x14ac:dyDescent="0.4">
      <c r="A8" s="7" t="s">
        <v>3025</v>
      </c>
      <c r="H8" s="26">
        <v>2.5</v>
      </c>
      <c r="I8" s="164"/>
      <c r="J8" s="197">
        <v>2.5</v>
      </c>
    </row>
    <row r="9" spans="1:10" ht="15" thickBot="1" x14ac:dyDescent="0.4">
      <c r="A9" s="7"/>
      <c r="H9" s="66"/>
      <c r="I9" s="7"/>
      <c r="J9" s="197"/>
    </row>
    <row r="10" spans="1:10" ht="16" thickBot="1" x14ac:dyDescent="0.4">
      <c r="A10" s="7" t="s">
        <v>3641</v>
      </c>
      <c r="H10" s="200">
        <v>3</v>
      </c>
      <c r="I10" s="162"/>
      <c r="J10" s="197">
        <v>3</v>
      </c>
    </row>
    <row r="11" spans="1:10" ht="15.5" x14ac:dyDescent="0.35">
      <c r="A11" s="7"/>
      <c r="H11" s="66"/>
      <c r="I11" s="145"/>
      <c r="J11" s="197"/>
    </row>
    <row r="12" spans="1:10" ht="16" thickBot="1" x14ac:dyDescent="0.4">
      <c r="A12" s="7"/>
      <c r="H12" s="66"/>
      <c r="I12" s="1"/>
      <c r="J12" s="197"/>
    </row>
    <row r="13" spans="1:10" ht="16" thickBot="1" x14ac:dyDescent="0.4">
      <c r="A13" s="7" t="s">
        <v>3085</v>
      </c>
      <c r="H13" s="201">
        <v>100</v>
      </c>
      <c r="I13" s="64">
        <f>SUM(I15:I21)</f>
        <v>0</v>
      </c>
      <c r="J13" s="197">
        <v>100</v>
      </c>
    </row>
    <row r="14" spans="1:10" ht="15.5" x14ac:dyDescent="0.35">
      <c r="A14" s="7"/>
      <c r="H14" s="66"/>
      <c r="I14" s="145"/>
      <c r="J14" s="197"/>
    </row>
    <row r="15" spans="1:10" ht="15.5" x14ac:dyDescent="0.35">
      <c r="A15" s="5" t="s">
        <v>3010</v>
      </c>
      <c r="H15" s="202">
        <v>25</v>
      </c>
      <c r="I15" s="183"/>
      <c r="J15" s="197"/>
    </row>
    <row r="16" spans="1:10" ht="19.5" customHeight="1" x14ac:dyDescent="0.35">
      <c r="A16" s="226" t="s">
        <v>3079</v>
      </c>
      <c r="B16" s="227"/>
      <c r="C16" s="227"/>
      <c r="D16" s="227"/>
      <c r="E16" s="227"/>
      <c r="F16" s="227"/>
      <c r="H16" s="202">
        <v>10</v>
      </c>
      <c r="I16" s="183"/>
      <c r="J16" s="197"/>
    </row>
    <row r="17" spans="1:10" ht="20" customHeight="1" x14ac:dyDescent="0.35">
      <c r="A17" s="226" t="s">
        <v>3081</v>
      </c>
      <c r="B17" s="227"/>
      <c r="C17" s="227"/>
      <c r="D17" s="227"/>
      <c r="E17" s="227"/>
      <c r="F17" s="227"/>
      <c r="H17" s="202">
        <v>15</v>
      </c>
      <c r="I17" s="183"/>
      <c r="J17" s="197"/>
    </row>
    <row r="18" spans="1:10" ht="15.5" x14ac:dyDescent="0.35">
      <c r="A18" s="5" t="s">
        <v>3082</v>
      </c>
      <c r="H18" s="202">
        <v>10</v>
      </c>
      <c r="I18" s="183"/>
      <c r="J18" s="197"/>
    </row>
    <row r="19" spans="1:10" ht="15.5" x14ac:dyDescent="0.35">
      <c r="A19" s="5" t="s">
        <v>3080</v>
      </c>
      <c r="H19" s="202">
        <v>15</v>
      </c>
      <c r="I19" s="183"/>
      <c r="J19" s="197"/>
    </row>
    <row r="20" spans="1:10" ht="34.5" customHeight="1" x14ac:dyDescent="0.35">
      <c r="A20" s="226" t="s">
        <v>3084</v>
      </c>
      <c r="B20" s="227"/>
      <c r="C20" s="227"/>
      <c r="D20" s="227"/>
      <c r="E20" s="227"/>
      <c r="F20" s="227"/>
      <c r="H20" s="202">
        <v>15</v>
      </c>
      <c r="I20" s="183"/>
      <c r="J20" s="197"/>
    </row>
    <row r="21" spans="1:10" ht="47" customHeight="1" x14ac:dyDescent="0.35">
      <c r="A21" s="224" t="s">
        <v>3083</v>
      </c>
      <c r="B21" s="225"/>
      <c r="C21" s="225"/>
      <c r="D21" s="225"/>
      <c r="E21" s="225"/>
      <c r="F21" s="225"/>
      <c r="H21" s="202">
        <v>10</v>
      </c>
      <c r="I21" s="183"/>
      <c r="J21" s="197"/>
    </row>
    <row r="22" spans="1:10" ht="30.5" customHeight="1" thickBot="1" x14ac:dyDescent="0.4">
      <c r="A22" s="148"/>
      <c r="B22"/>
      <c r="C22"/>
      <c r="D22"/>
      <c r="E22"/>
      <c r="F22"/>
      <c r="H22" s="66"/>
      <c r="I22" s="1"/>
      <c r="J22" s="197"/>
    </row>
    <row r="23" spans="1:10" ht="16" thickBot="1" x14ac:dyDescent="0.4">
      <c r="A23" s="9" t="s">
        <v>63</v>
      </c>
      <c r="B23" s="9"/>
      <c r="C23" s="9"/>
      <c r="D23" s="7"/>
      <c r="E23" s="7"/>
      <c r="F23" s="7"/>
      <c r="G23" s="7"/>
      <c r="H23" s="7"/>
      <c r="I23" s="162"/>
      <c r="J23" s="197">
        <v>5</v>
      </c>
    </row>
    <row r="24" spans="1:10" ht="15.5" x14ac:dyDescent="0.35">
      <c r="A24" s="7"/>
      <c r="H24" s="66"/>
      <c r="I24" s="1"/>
      <c r="J24" s="197"/>
    </row>
    <row r="25" spans="1:10" ht="15.5" x14ac:dyDescent="0.35">
      <c r="A25" s="23" t="s">
        <v>64</v>
      </c>
      <c r="B25" s="57" t="s">
        <v>65</v>
      </c>
      <c r="C25" s="45"/>
      <c r="D25" s="46"/>
      <c r="E25" s="22" t="s">
        <v>66</v>
      </c>
      <c r="F25" s="20"/>
      <c r="G25" s="22"/>
      <c r="H25" s="26">
        <v>3</v>
      </c>
      <c r="I25" s="1"/>
      <c r="J25" s="197"/>
    </row>
    <row r="26" spans="1:10" ht="15.5" x14ac:dyDescent="0.35">
      <c r="A26" s="58" t="s">
        <v>67</v>
      </c>
      <c r="B26" s="57" t="s">
        <v>68</v>
      </c>
      <c r="C26" s="45"/>
      <c r="D26" s="46"/>
      <c r="E26" s="58" t="s">
        <v>66</v>
      </c>
      <c r="F26" s="57"/>
      <c r="G26" s="46"/>
      <c r="H26" s="199">
        <v>5</v>
      </c>
      <c r="I26" s="1"/>
      <c r="J26" s="197"/>
    </row>
    <row r="27" spans="1:10" ht="15.5" x14ac:dyDescent="0.35">
      <c r="A27" s="58" t="s">
        <v>69</v>
      </c>
      <c r="B27" s="57" t="s">
        <v>70</v>
      </c>
      <c r="C27" s="45"/>
      <c r="D27" s="46"/>
      <c r="E27" s="20" t="s">
        <v>66</v>
      </c>
      <c r="F27" s="21"/>
      <c r="G27" s="22"/>
      <c r="H27" s="199">
        <v>3</v>
      </c>
      <c r="I27" s="1"/>
      <c r="J27" s="197"/>
    </row>
    <row r="28" spans="1:10" ht="15.5" x14ac:dyDescent="0.35">
      <c r="A28" s="23" t="s">
        <v>71</v>
      </c>
      <c r="B28" s="20" t="s">
        <v>72</v>
      </c>
      <c r="C28" s="21"/>
      <c r="D28" s="22"/>
      <c r="E28" s="40" t="s">
        <v>66</v>
      </c>
      <c r="F28" s="37"/>
      <c r="G28" s="22"/>
      <c r="H28" s="26">
        <v>2</v>
      </c>
      <c r="I28" s="1"/>
      <c r="J28" s="197"/>
    </row>
    <row r="29" spans="1:10" ht="15.5" x14ac:dyDescent="0.35">
      <c r="A29" s="7"/>
      <c r="H29" s="66"/>
      <c r="I29" s="1"/>
      <c r="J29" s="197"/>
    </row>
    <row r="30" spans="1:10" ht="16" thickBot="1" x14ac:dyDescent="0.4">
      <c r="A30" s="7"/>
      <c r="H30" s="66"/>
      <c r="I30" s="1"/>
      <c r="J30" s="197"/>
    </row>
    <row r="31" spans="1:10" ht="16" thickBot="1" x14ac:dyDescent="0.4">
      <c r="A31" s="9" t="s">
        <v>73</v>
      </c>
      <c r="B31" s="9"/>
      <c r="C31" s="9"/>
      <c r="D31" s="9"/>
      <c r="E31" s="9"/>
      <c r="F31" s="7"/>
      <c r="G31" s="7"/>
      <c r="H31" s="7"/>
      <c r="I31" s="162"/>
      <c r="J31" s="197">
        <v>2</v>
      </c>
    </row>
    <row r="32" spans="1:10" ht="15.5" x14ac:dyDescent="0.35">
      <c r="A32" s="7" t="s">
        <v>3022</v>
      </c>
      <c r="B32" s="7"/>
      <c r="C32" s="7"/>
      <c r="D32" s="7"/>
      <c r="E32" s="7"/>
      <c r="F32" s="7"/>
      <c r="G32" s="7"/>
      <c r="H32" s="7"/>
      <c r="I32" s="1"/>
      <c r="J32" s="197"/>
    </row>
    <row r="33" spans="1:10" ht="15.5" x14ac:dyDescent="0.35">
      <c r="A33" s="23" t="s">
        <v>74</v>
      </c>
      <c r="B33" s="23"/>
      <c r="C33" s="23"/>
      <c r="D33" s="23"/>
      <c r="E33" s="23"/>
      <c r="F33" s="20"/>
      <c r="G33" s="22"/>
      <c r="H33" s="26">
        <v>-10</v>
      </c>
      <c r="I33" s="1"/>
      <c r="J33" s="197"/>
    </row>
    <row r="34" spans="1:10" ht="15.5" x14ac:dyDescent="0.35">
      <c r="A34" s="58" t="s">
        <v>75</v>
      </c>
      <c r="B34" s="58"/>
      <c r="C34" s="58"/>
      <c r="D34" s="58"/>
      <c r="E34" s="57"/>
      <c r="F34" s="21"/>
      <c r="G34" s="22"/>
      <c r="H34" s="26">
        <v>-5</v>
      </c>
      <c r="I34" s="1"/>
      <c r="J34" s="197"/>
    </row>
    <row r="35" spans="1:10" ht="15.5" x14ac:dyDescent="0.35">
      <c r="A35" s="58" t="s">
        <v>76</v>
      </c>
      <c r="B35" s="58"/>
      <c r="C35" s="57"/>
      <c r="D35" s="45"/>
      <c r="E35" s="45"/>
      <c r="F35" s="45"/>
      <c r="G35" s="22"/>
      <c r="H35" s="26">
        <v>0</v>
      </c>
      <c r="I35" s="1"/>
      <c r="J35" s="197"/>
    </row>
    <row r="36" spans="1:10" ht="16" thickBot="1" x14ac:dyDescent="0.4">
      <c r="A36" s="23" t="s">
        <v>77</v>
      </c>
      <c r="B36" s="23"/>
      <c r="C36" s="20"/>
      <c r="D36" s="21"/>
      <c r="E36" s="21"/>
      <c r="F36" s="21"/>
      <c r="G36" s="22"/>
      <c r="H36" s="26">
        <v>2</v>
      </c>
      <c r="I36" s="1"/>
      <c r="J36" s="197"/>
    </row>
    <row r="37" spans="1:10" ht="31" customHeight="1" thickBot="1" x14ac:dyDescent="0.4">
      <c r="A37" s="131" t="s">
        <v>3023</v>
      </c>
      <c r="B37" s="132"/>
      <c r="C37" s="132"/>
      <c r="D37" s="132"/>
      <c r="E37" s="132"/>
      <c r="F37" s="132"/>
      <c r="G37" s="132"/>
      <c r="H37" s="26">
        <v>0</v>
      </c>
      <c r="I37" s="162"/>
      <c r="J37" s="197"/>
    </row>
    <row r="38" spans="1:10" ht="15.5" x14ac:dyDescent="0.35">
      <c r="A38" s="114" t="s">
        <v>3642</v>
      </c>
      <c r="B38" s="65"/>
      <c r="C38" s="65"/>
      <c r="D38" s="65"/>
      <c r="E38" s="65"/>
      <c r="F38" s="65"/>
      <c r="G38" s="65"/>
      <c r="H38" s="26"/>
      <c r="I38" s="3"/>
      <c r="J38" s="197"/>
    </row>
    <row r="39" spans="1:10" ht="15.5" x14ac:dyDescent="0.35">
      <c r="A39" s="114" t="s">
        <v>3024</v>
      </c>
      <c r="B39" s="7"/>
      <c r="C39" s="7"/>
      <c r="D39" s="7"/>
      <c r="E39" s="7"/>
      <c r="F39" s="7"/>
      <c r="G39" s="7"/>
      <c r="H39" s="26">
        <v>-2</v>
      </c>
      <c r="I39" s="1"/>
      <c r="J39" s="197"/>
    </row>
    <row r="40" spans="1:10" ht="16" thickBot="1" x14ac:dyDescent="0.4">
      <c r="A40" s="7"/>
      <c r="B40" s="7"/>
      <c r="C40" s="7"/>
      <c r="D40" s="7"/>
      <c r="E40" s="7"/>
      <c r="F40" s="7"/>
      <c r="G40" s="7"/>
      <c r="H40" s="7"/>
      <c r="I40" s="1"/>
      <c r="J40" s="197"/>
    </row>
    <row r="41" spans="1:10" ht="16" thickBot="1" x14ac:dyDescent="0.4">
      <c r="A41" s="9" t="s">
        <v>78</v>
      </c>
      <c r="B41" s="9"/>
      <c r="C41" s="9"/>
      <c r="D41" s="7"/>
      <c r="E41" s="7"/>
      <c r="F41" s="7"/>
      <c r="G41" s="7"/>
      <c r="H41" s="7"/>
      <c r="I41" s="162"/>
      <c r="J41" s="197">
        <v>8</v>
      </c>
    </row>
    <row r="42" spans="1:10" ht="15.5" x14ac:dyDescent="0.35">
      <c r="A42" s="7"/>
      <c r="B42" s="7"/>
      <c r="C42" s="7"/>
      <c r="D42" s="7"/>
      <c r="E42" s="7"/>
      <c r="F42" s="7"/>
      <c r="G42" s="7"/>
      <c r="H42" s="7"/>
      <c r="I42" s="1"/>
      <c r="J42" s="197"/>
    </row>
    <row r="43" spans="1:10" ht="15.5" x14ac:dyDescent="0.35">
      <c r="A43" s="67" t="s">
        <v>2399</v>
      </c>
      <c r="B43" s="58"/>
      <c r="C43" s="58"/>
      <c r="D43" s="58"/>
      <c r="E43" s="57"/>
      <c r="F43" s="45"/>
      <c r="G43" s="46"/>
      <c r="H43" s="199">
        <v>8</v>
      </c>
      <c r="I43" s="1"/>
      <c r="J43" s="197"/>
    </row>
    <row r="44" spans="1:10" ht="15.5" x14ac:dyDescent="0.35">
      <c r="A44" s="68" t="s">
        <v>79</v>
      </c>
      <c r="B44" s="38"/>
      <c r="C44" s="38"/>
      <c r="D44" s="38"/>
      <c r="E44" s="38"/>
      <c r="F44" s="38"/>
      <c r="G44" s="52"/>
      <c r="H44" s="69"/>
      <c r="I44" s="1"/>
      <c r="J44" s="197"/>
    </row>
    <row r="45" spans="1:10" ht="15.5" x14ac:dyDescent="0.35">
      <c r="A45" s="221" t="s">
        <v>2400</v>
      </c>
      <c r="B45" s="222"/>
      <c r="C45" s="222"/>
      <c r="D45" s="222"/>
      <c r="E45" s="222"/>
      <c r="F45" s="222"/>
      <c r="G45" s="223"/>
      <c r="H45" s="199">
        <v>6</v>
      </c>
      <c r="I45" s="1"/>
      <c r="J45" s="197"/>
    </row>
    <row r="46" spans="1:10" ht="15.5" x14ac:dyDescent="0.35">
      <c r="A46" s="68" t="s">
        <v>80</v>
      </c>
      <c r="B46" s="70"/>
      <c r="C46" s="70"/>
      <c r="D46" s="70"/>
      <c r="E46" s="70"/>
      <c r="F46" s="70"/>
      <c r="G46" s="71"/>
      <c r="H46" s="69"/>
      <c r="I46" s="1"/>
      <c r="J46" s="197"/>
    </row>
    <row r="47" spans="1:10" ht="15.5" x14ac:dyDescent="0.35">
      <c r="A47" s="109" t="s">
        <v>2400</v>
      </c>
      <c r="B47" s="72"/>
      <c r="C47" s="72"/>
      <c r="D47" s="72"/>
      <c r="E47" s="72"/>
      <c r="F47" s="72"/>
      <c r="G47" s="73"/>
      <c r="H47" s="199">
        <v>4</v>
      </c>
      <c r="I47" s="1"/>
      <c r="J47" s="197"/>
    </row>
    <row r="48" spans="1:10" ht="15.5" x14ac:dyDescent="0.35">
      <c r="A48" s="68" t="s">
        <v>81</v>
      </c>
      <c r="B48" s="70"/>
      <c r="C48" s="70"/>
      <c r="D48" s="70"/>
      <c r="E48" s="70"/>
      <c r="F48" s="70"/>
      <c r="G48" s="71"/>
      <c r="H48" s="69"/>
      <c r="I48" s="1"/>
      <c r="J48" s="197"/>
    </row>
    <row r="49" spans="1:10" ht="15.5" x14ac:dyDescent="0.35">
      <c r="A49" s="221" t="s">
        <v>2401</v>
      </c>
      <c r="B49" s="222"/>
      <c r="C49" s="222"/>
      <c r="D49" s="222"/>
      <c r="E49" s="222"/>
      <c r="F49" s="222"/>
      <c r="G49" s="223"/>
      <c r="H49" s="199">
        <v>2</v>
      </c>
      <c r="I49" s="1"/>
      <c r="J49" s="197"/>
    </row>
    <row r="50" spans="1:10" ht="15.5" x14ac:dyDescent="0.35">
      <c r="A50" s="68" t="s">
        <v>82</v>
      </c>
      <c r="B50" s="70"/>
      <c r="C50" s="70"/>
      <c r="D50" s="70"/>
      <c r="E50" s="70"/>
      <c r="F50" s="70"/>
      <c r="G50" s="71"/>
      <c r="H50" s="69"/>
      <c r="I50" s="1"/>
      <c r="J50" s="197"/>
    </row>
    <row r="51" spans="1:10" ht="15.5" x14ac:dyDescent="0.35">
      <c r="A51" s="68" t="s">
        <v>2402</v>
      </c>
      <c r="B51" s="70"/>
      <c r="C51" s="70"/>
      <c r="D51" s="70"/>
      <c r="E51" s="70"/>
      <c r="F51" s="70"/>
      <c r="G51" s="71"/>
      <c r="H51" s="69">
        <v>-8</v>
      </c>
      <c r="I51" s="1"/>
      <c r="J51" s="197"/>
    </row>
    <row r="52" spans="1:10" ht="15.5" x14ac:dyDescent="0.35">
      <c r="A52" s="215" t="s">
        <v>2403</v>
      </c>
      <c r="B52" s="216"/>
      <c r="C52" s="216"/>
      <c r="D52" s="216"/>
      <c r="E52" s="216"/>
      <c r="F52" s="216"/>
      <c r="G52" s="217"/>
      <c r="H52" s="26">
        <v>7</v>
      </c>
      <c r="I52" s="1"/>
      <c r="J52" s="197"/>
    </row>
    <row r="53" spans="1:10" ht="15.5" x14ac:dyDescent="0.35">
      <c r="A53" s="215" t="s">
        <v>2406</v>
      </c>
      <c r="B53" s="216"/>
      <c r="C53" s="216"/>
      <c r="D53" s="216"/>
      <c r="E53" s="216"/>
      <c r="F53" s="216"/>
      <c r="G53" s="217"/>
      <c r="H53" s="26"/>
      <c r="I53" s="1"/>
      <c r="J53" s="197"/>
    </row>
    <row r="54" spans="1:10" ht="15.5" x14ac:dyDescent="0.35">
      <c r="A54" s="215" t="s">
        <v>3012</v>
      </c>
      <c r="B54" s="216"/>
      <c r="C54" s="216"/>
      <c r="D54" s="216"/>
      <c r="E54" s="216"/>
      <c r="F54" s="216"/>
      <c r="G54" s="217"/>
      <c r="H54" s="26">
        <v>-7</v>
      </c>
      <c r="I54" s="1"/>
      <c r="J54" s="197"/>
    </row>
    <row r="55" spans="1:10" ht="15.5" x14ac:dyDescent="0.35">
      <c r="A55" s="215" t="s">
        <v>2404</v>
      </c>
      <c r="B55" s="216"/>
      <c r="C55" s="216"/>
      <c r="D55" s="216"/>
      <c r="E55" s="216"/>
      <c r="F55" s="216"/>
      <c r="G55" s="217"/>
      <c r="H55" s="26">
        <v>8</v>
      </c>
      <c r="I55" s="1"/>
      <c r="J55" s="197"/>
    </row>
    <row r="56" spans="1:10" ht="15.5" x14ac:dyDescent="0.35">
      <c r="A56" s="215" t="s">
        <v>2405</v>
      </c>
      <c r="B56" s="216"/>
      <c r="C56" s="216"/>
      <c r="D56" s="216"/>
      <c r="E56" s="216"/>
      <c r="F56" s="216"/>
      <c r="G56" s="217"/>
      <c r="H56" s="26">
        <v>-8</v>
      </c>
      <c r="I56" s="1"/>
      <c r="J56" s="197"/>
    </row>
    <row r="57" spans="1:10" ht="15.5" x14ac:dyDescent="0.35">
      <c r="A57" s="215" t="s">
        <v>2407</v>
      </c>
      <c r="B57" s="216"/>
      <c r="C57" s="216"/>
      <c r="D57" s="216"/>
      <c r="E57" s="216"/>
      <c r="F57" s="216"/>
      <c r="G57" s="217"/>
      <c r="H57" s="26">
        <v>8</v>
      </c>
      <c r="I57" s="1"/>
      <c r="J57" s="197"/>
    </row>
    <row r="58" spans="1:10" ht="15.5" x14ac:dyDescent="0.35">
      <c r="A58" s="113"/>
      <c r="B58" s="113"/>
      <c r="C58" s="113"/>
      <c r="D58" s="113"/>
      <c r="E58" s="113"/>
      <c r="F58" s="113"/>
      <c r="G58" s="113"/>
      <c r="H58" s="26"/>
      <c r="I58" s="1"/>
      <c r="J58" s="197"/>
    </row>
    <row r="59" spans="1:10" ht="16" thickBot="1" x14ac:dyDescent="0.4">
      <c r="A59" s="113"/>
      <c r="B59" s="113"/>
      <c r="C59" s="113"/>
      <c r="D59" s="113"/>
      <c r="E59" s="113"/>
      <c r="F59" s="113"/>
      <c r="G59" s="113"/>
      <c r="H59" s="26"/>
      <c r="I59" s="1"/>
      <c r="J59" s="197"/>
    </row>
    <row r="60" spans="1:10" ht="16" thickBot="1" x14ac:dyDescent="0.4">
      <c r="A60" s="9" t="s">
        <v>2398</v>
      </c>
      <c r="B60" s="7"/>
      <c r="C60" s="7"/>
      <c r="D60" s="7"/>
      <c r="E60" s="7"/>
      <c r="F60" s="7"/>
      <c r="G60" s="7"/>
      <c r="H60" s="66"/>
      <c r="I60" s="162"/>
      <c r="J60" s="197">
        <v>2</v>
      </c>
    </row>
    <row r="61" spans="1:10" x14ac:dyDescent="0.35">
      <c r="A61" s="9" t="s">
        <v>220</v>
      </c>
      <c r="B61" s="7"/>
      <c r="C61" s="7"/>
      <c r="D61" s="7"/>
      <c r="E61" s="7"/>
      <c r="F61" s="7"/>
      <c r="G61" s="7"/>
      <c r="H61" s="66"/>
      <c r="J61" s="197"/>
    </row>
    <row r="62" spans="1:10" x14ac:dyDescent="0.35">
      <c r="A62" s="7"/>
      <c r="B62" s="7"/>
      <c r="C62" s="7"/>
      <c r="D62" s="7"/>
      <c r="E62" s="7"/>
      <c r="F62" s="7"/>
      <c r="G62" s="7"/>
      <c r="H62" s="7"/>
      <c r="I62" s="7"/>
      <c r="J62" s="197"/>
    </row>
    <row r="63" spans="1:10" x14ac:dyDescent="0.35">
      <c r="A63" s="98" t="s">
        <v>216</v>
      </c>
      <c r="B63" s="99"/>
      <c r="C63" s="99"/>
      <c r="D63" s="99"/>
      <c r="E63" s="99"/>
      <c r="F63" s="99"/>
      <c r="G63" s="99"/>
      <c r="H63" s="26">
        <v>2</v>
      </c>
      <c r="I63" s="66"/>
      <c r="J63" s="197"/>
    </row>
    <row r="64" spans="1:10" x14ac:dyDescent="0.35">
      <c r="A64" s="98" t="s">
        <v>217</v>
      </c>
      <c r="B64" s="99"/>
      <c r="C64" s="99"/>
      <c r="D64" s="99"/>
      <c r="E64" s="99"/>
      <c r="F64" s="99"/>
      <c r="G64" s="99"/>
      <c r="H64" s="97"/>
      <c r="I64" s="66"/>
      <c r="J64" s="197"/>
    </row>
    <row r="65" spans="1:10" x14ac:dyDescent="0.35">
      <c r="A65" s="98" t="s">
        <v>218</v>
      </c>
      <c r="H65" s="26">
        <v>0</v>
      </c>
      <c r="I65" s="66"/>
      <c r="J65" s="197"/>
    </row>
    <row r="66" spans="1:10" x14ac:dyDescent="0.35">
      <c r="A66" s="98" t="s">
        <v>219</v>
      </c>
      <c r="H66" s="66"/>
      <c r="I66" s="7"/>
      <c r="J66" s="197"/>
    </row>
    <row r="67" spans="1:10" x14ac:dyDescent="0.35">
      <c r="H67" s="66"/>
      <c r="I67" s="7"/>
      <c r="J67" s="197"/>
    </row>
    <row r="68" spans="1:10" ht="15" thickBot="1" x14ac:dyDescent="0.4">
      <c r="A68" s="213"/>
      <c r="B68" s="214"/>
      <c r="C68" s="214"/>
      <c r="D68" s="214"/>
      <c r="E68" s="214"/>
      <c r="F68" s="214"/>
      <c r="G68" s="214"/>
      <c r="H68" s="66"/>
      <c r="I68" s="7"/>
      <c r="J68" s="197"/>
    </row>
    <row r="69" spans="1:10" ht="15" thickBot="1" x14ac:dyDescent="0.4">
      <c r="A69" s="9" t="s">
        <v>215</v>
      </c>
      <c r="B69" s="7"/>
      <c r="C69" s="7"/>
      <c r="D69" s="7"/>
      <c r="E69" s="7"/>
      <c r="F69" s="7"/>
      <c r="G69" s="7"/>
      <c r="H69" s="201">
        <v>1</v>
      </c>
      <c r="I69" s="163"/>
      <c r="J69" s="197">
        <v>1</v>
      </c>
    </row>
    <row r="70" spans="1:10" x14ac:dyDescent="0.35">
      <c r="A70" s="9"/>
      <c r="B70" s="7"/>
      <c r="C70" s="7"/>
      <c r="D70" s="7"/>
      <c r="E70" s="7"/>
      <c r="F70" s="7"/>
      <c r="G70" s="7"/>
      <c r="H70" s="66"/>
      <c r="I70" s="7"/>
      <c r="J70" s="197"/>
    </row>
    <row r="71" spans="1:10" x14ac:dyDescent="0.35">
      <c r="A71" s="7" t="s">
        <v>83</v>
      </c>
      <c r="B71" s="7"/>
      <c r="C71" s="7"/>
      <c r="D71" s="7"/>
      <c r="E71" s="7"/>
      <c r="F71" s="7"/>
      <c r="G71" s="7"/>
      <c r="J71" s="197"/>
    </row>
    <row r="72" spans="1:10" ht="15" thickBot="1" x14ac:dyDescent="0.4">
      <c r="A72" s="7"/>
      <c r="B72" s="7"/>
      <c r="C72" s="7"/>
      <c r="D72" s="7"/>
      <c r="E72" s="7"/>
      <c r="F72" s="7"/>
      <c r="G72" s="7"/>
      <c r="H72" s="7"/>
      <c r="J72" s="197"/>
    </row>
    <row r="73" spans="1:10" ht="15" thickBot="1" x14ac:dyDescent="0.4">
      <c r="A73" s="9" t="s">
        <v>84</v>
      </c>
      <c r="B73" s="9"/>
      <c r="C73" s="7"/>
      <c r="E73" s="7"/>
      <c r="F73" s="7"/>
      <c r="G73" s="7"/>
      <c r="H73" s="203">
        <v>0.5</v>
      </c>
      <c r="I73" s="163"/>
      <c r="J73" s="197">
        <v>0.5</v>
      </c>
    </row>
    <row r="74" spans="1:10" x14ac:dyDescent="0.35">
      <c r="A74" s="112" t="s">
        <v>2422</v>
      </c>
      <c r="B74" s="95"/>
      <c r="C74" s="5"/>
      <c r="D74" s="111"/>
      <c r="E74" s="5"/>
      <c r="F74" s="5"/>
      <c r="G74" s="5"/>
      <c r="H74" s="74"/>
      <c r="I74" s="7"/>
      <c r="J74" s="197"/>
    </row>
    <row r="75" spans="1:10" x14ac:dyDescent="0.35">
      <c r="A75" s="7" t="s">
        <v>85</v>
      </c>
      <c r="B75" s="9"/>
      <c r="C75" s="7"/>
      <c r="D75" s="7"/>
      <c r="E75" s="7"/>
      <c r="F75" s="7"/>
      <c r="G75" s="7"/>
      <c r="H75" s="66"/>
      <c r="I75" s="7"/>
      <c r="J75" s="197"/>
    </row>
    <row r="76" spans="1:10" x14ac:dyDescent="0.35">
      <c r="A76" s="9"/>
      <c r="B76" s="9"/>
      <c r="C76" s="7"/>
      <c r="D76" s="7"/>
      <c r="E76" s="7"/>
      <c r="F76" s="7"/>
      <c r="G76" s="7"/>
      <c r="H76" s="66"/>
      <c r="I76" s="7"/>
      <c r="J76" s="197"/>
    </row>
    <row r="77" spans="1:10" ht="15" thickBot="1" x14ac:dyDescent="0.4">
      <c r="A77" s="7"/>
      <c r="B77" s="7"/>
      <c r="C77" s="7"/>
      <c r="D77" s="7"/>
      <c r="E77" s="7"/>
      <c r="F77" s="7"/>
      <c r="G77" s="7"/>
      <c r="H77" s="7"/>
      <c r="I77" s="7"/>
      <c r="J77" s="197"/>
    </row>
    <row r="78" spans="1:10" ht="16" thickBot="1" x14ac:dyDescent="0.4">
      <c r="A78" s="9" t="s">
        <v>86</v>
      </c>
      <c r="B78" s="9"/>
      <c r="C78" s="9"/>
      <c r="D78" s="9"/>
      <c r="E78" s="9"/>
      <c r="F78" s="7"/>
      <c r="H78" s="26">
        <v>4</v>
      </c>
      <c r="I78" s="162"/>
      <c r="J78" s="197">
        <v>4</v>
      </c>
    </row>
    <row r="79" spans="1:10" ht="15.5" x14ac:dyDescent="0.35">
      <c r="A79" s="9" t="s">
        <v>87</v>
      </c>
      <c r="B79" s="9"/>
      <c r="C79" s="9"/>
      <c r="D79" s="9"/>
      <c r="E79" s="7"/>
      <c r="F79" s="7"/>
      <c r="G79" s="7"/>
      <c r="I79" s="1"/>
    </row>
    <row r="80" spans="1:10" ht="15.5" x14ac:dyDescent="0.35">
      <c r="A80" s="7" t="s">
        <v>2408</v>
      </c>
      <c r="B80" s="7"/>
      <c r="C80" s="7"/>
      <c r="D80" s="7"/>
      <c r="E80" s="7"/>
      <c r="F80" s="7"/>
      <c r="G80" s="7"/>
      <c r="H80" s="7"/>
      <c r="I80" s="1"/>
    </row>
    <row r="81" spans="1:10" ht="15.5" x14ac:dyDescent="0.35">
      <c r="A81" s="7" t="s">
        <v>3028</v>
      </c>
      <c r="B81" s="7"/>
      <c r="C81" s="7"/>
      <c r="D81" s="7"/>
      <c r="E81" s="7"/>
      <c r="F81" s="7"/>
      <c r="G81" s="7"/>
      <c r="H81" s="7"/>
      <c r="I81" s="1"/>
    </row>
    <row r="82" spans="1:10" ht="15.5" x14ac:dyDescent="0.35">
      <c r="A82" s="7" t="s">
        <v>3026</v>
      </c>
      <c r="B82" s="7"/>
      <c r="C82" s="7"/>
      <c r="D82" s="7"/>
      <c r="E82" s="7"/>
      <c r="F82" s="7"/>
      <c r="G82" s="7"/>
      <c r="H82" s="7"/>
      <c r="I82" s="1"/>
    </row>
    <row r="83" spans="1:10" ht="15.5" x14ac:dyDescent="0.35">
      <c r="A83" s="7" t="s">
        <v>3027</v>
      </c>
      <c r="B83" s="7"/>
      <c r="C83" s="7"/>
      <c r="D83" s="7"/>
      <c r="E83" s="7"/>
      <c r="F83" s="7"/>
      <c r="G83" s="7"/>
      <c r="H83" s="7"/>
      <c r="I83" s="1"/>
    </row>
    <row r="84" spans="1:10" ht="15.5" x14ac:dyDescent="0.35">
      <c r="A84" s="7" t="s">
        <v>88</v>
      </c>
      <c r="B84" s="7"/>
      <c r="C84" s="7"/>
      <c r="D84" s="7"/>
      <c r="E84" s="7"/>
      <c r="F84" s="7"/>
      <c r="G84" s="7"/>
      <c r="H84" s="7"/>
      <c r="I84" s="1"/>
    </row>
    <row r="85" spans="1:10" ht="15.5" x14ac:dyDescent="0.35">
      <c r="A85" s="7"/>
      <c r="B85" s="7"/>
      <c r="C85" s="7"/>
      <c r="D85" s="7"/>
      <c r="E85" s="7"/>
      <c r="F85" s="7"/>
      <c r="G85" s="7"/>
      <c r="H85" s="7"/>
      <c r="I85" s="1"/>
    </row>
    <row r="86" spans="1:10" ht="15" thickBot="1" x14ac:dyDescent="0.4">
      <c r="A86" s="7"/>
      <c r="B86" s="7"/>
      <c r="C86" s="7"/>
      <c r="D86" s="7"/>
      <c r="E86" s="7"/>
      <c r="F86" s="7"/>
      <c r="G86" s="7"/>
      <c r="H86" s="7"/>
      <c r="I86" s="7"/>
    </row>
    <row r="87" spans="1:10" ht="16" thickBot="1" x14ac:dyDescent="0.4">
      <c r="C87" s="3" t="s">
        <v>89</v>
      </c>
      <c r="I87" s="31">
        <f>SUM(I8,I10,I23,I31,I60,I41,I69,I73,I78,I13,I37)</f>
        <v>0</v>
      </c>
      <c r="J87" s="2">
        <f>SUM(J8:J86)</f>
        <v>128</v>
      </c>
    </row>
    <row r="88" spans="1:10" x14ac:dyDescent="0.35">
      <c r="B88" s="7"/>
      <c r="C88" s="7"/>
      <c r="D88" s="7"/>
      <c r="E88" s="7"/>
      <c r="F88" s="7"/>
      <c r="G88" s="7"/>
      <c r="H88" s="7"/>
      <c r="I88" s="7"/>
    </row>
    <row r="89" spans="1:10" x14ac:dyDescent="0.35">
      <c r="A89" s="9"/>
      <c r="B89" s="7"/>
      <c r="C89" s="7"/>
      <c r="D89" s="7"/>
      <c r="E89" s="7"/>
      <c r="F89" s="7"/>
      <c r="G89" s="7"/>
      <c r="H89" s="7"/>
      <c r="I89" s="7"/>
    </row>
    <row r="90" spans="1:10" x14ac:dyDescent="0.35">
      <c r="A90" s="7"/>
      <c r="B90" s="7"/>
      <c r="C90" s="7"/>
      <c r="D90" s="7"/>
      <c r="E90" s="7"/>
      <c r="F90" s="7"/>
      <c r="G90" s="7"/>
      <c r="H90" s="66"/>
      <c r="I90" s="7"/>
    </row>
    <row r="91" spans="1:10" x14ac:dyDescent="0.35">
      <c r="A91" s="7"/>
      <c r="B91" s="7"/>
      <c r="C91" s="7"/>
      <c r="D91" s="7"/>
      <c r="E91" s="7"/>
      <c r="F91" s="7"/>
      <c r="G91" s="7"/>
      <c r="H91" s="7"/>
      <c r="I91" s="7"/>
    </row>
    <row r="92" spans="1:10" x14ac:dyDescent="0.35">
      <c r="A92" s="7"/>
      <c r="B92" s="7"/>
      <c r="C92" s="7"/>
      <c r="D92" s="7"/>
      <c r="E92" s="7"/>
      <c r="F92" s="7"/>
      <c r="G92" s="7"/>
      <c r="H92" s="7"/>
      <c r="I92" s="7"/>
    </row>
    <row r="93" spans="1:10" ht="15.5" x14ac:dyDescent="0.35">
      <c r="A93" s="7"/>
      <c r="B93" s="7"/>
      <c r="C93" s="3"/>
      <c r="D93" s="3"/>
      <c r="E93" s="3"/>
      <c r="F93" s="1"/>
      <c r="G93" s="7"/>
      <c r="H93" s="7"/>
      <c r="I93" s="7"/>
    </row>
    <row r="94" spans="1:10" x14ac:dyDescent="0.35">
      <c r="A94" s="7"/>
      <c r="B94" s="7"/>
      <c r="C94" s="7"/>
      <c r="D94" s="7"/>
      <c r="E94" s="7"/>
      <c r="F94" s="7"/>
      <c r="G94" s="7"/>
      <c r="H94" s="7"/>
      <c r="I94" s="7"/>
    </row>
    <row r="95" spans="1:10" x14ac:dyDescent="0.35">
      <c r="A95" s="7"/>
      <c r="B95" s="7"/>
      <c r="C95" s="7"/>
      <c r="D95" s="7"/>
      <c r="E95" s="7"/>
      <c r="F95" s="7"/>
      <c r="G95" s="7"/>
      <c r="H95" s="7"/>
      <c r="I95" s="7"/>
    </row>
    <row r="96" spans="1:10" x14ac:dyDescent="0.35">
      <c r="A96" s="7"/>
      <c r="B96" s="7"/>
      <c r="C96" s="7"/>
      <c r="D96" s="7"/>
      <c r="E96" s="7"/>
      <c r="F96" s="7"/>
      <c r="G96" s="7"/>
      <c r="H96" s="7"/>
      <c r="I96" s="7"/>
    </row>
    <row r="97" spans="1:9" x14ac:dyDescent="0.35">
      <c r="A97" s="7"/>
      <c r="B97" s="7"/>
      <c r="C97" s="7"/>
      <c r="D97" s="7"/>
      <c r="E97" s="7"/>
      <c r="F97" s="7"/>
      <c r="G97" s="7"/>
      <c r="H97" s="7"/>
      <c r="I97" s="7"/>
    </row>
    <row r="98" spans="1:9" x14ac:dyDescent="0.35">
      <c r="A98" s="7"/>
      <c r="B98" s="7"/>
      <c r="C98" s="7"/>
      <c r="D98" s="7"/>
      <c r="E98" s="7"/>
      <c r="F98" s="7"/>
      <c r="G98" s="7"/>
      <c r="H98" s="7"/>
      <c r="I98" s="7"/>
    </row>
  </sheetData>
  <sheetProtection algorithmName="SHA-512" hashValue="NXVobbNiETZgqc7sLnGG/XcNhY+4Xo3eqZgz7AroqoXzhXZcO3oN5qbvVjnYWDmP9h/PKOfkcROCNHdtDdd4yA==" saltValue="mkFC17b4/H7/eLHKqq6TQQ==" spinCount="100000" sheet="1" objects="1" scenarios="1" selectLockedCells="1"/>
  <mergeCells count="15">
    <mergeCell ref="A68:G68"/>
    <mergeCell ref="A52:G52"/>
    <mergeCell ref="A55:G55"/>
    <mergeCell ref="A56:G56"/>
    <mergeCell ref="A1:I1"/>
    <mergeCell ref="A5:H5"/>
    <mergeCell ref="A45:G45"/>
    <mergeCell ref="A49:G49"/>
    <mergeCell ref="A57:G57"/>
    <mergeCell ref="A54:G54"/>
    <mergeCell ref="A53:G53"/>
    <mergeCell ref="A21:F21"/>
    <mergeCell ref="A20:F20"/>
    <mergeCell ref="A17:F17"/>
    <mergeCell ref="A16:F16"/>
  </mergeCells>
  <pageMargins left="0.7" right="0.7" top="1.1000000000000001" bottom="0.75" header="0.3" footer="0.3"/>
  <pageSetup scale="95" orientation="portrait" r:id="rId1"/>
  <rowBreaks count="1" manualBreakCount="1">
    <brk id="54" max="8"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Yes=3_x000a_No=0" xr:uid="{09F69F21-AF83-4E3F-9955-3DBD9B9EAE17}">
          <x14:formula1>
            <xm:f>Choices!$A$1:$A$2</xm:f>
          </x14:formula1>
          <xm:sqref>G10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2"/>
  <sheetViews>
    <sheetView topLeftCell="A146" zoomScale="115" zoomScaleNormal="115" zoomScaleSheetLayoutView="100" workbookViewId="0">
      <selection activeCell="I158" sqref="I158"/>
    </sheetView>
  </sheetViews>
  <sheetFormatPr defaultColWidth="9.1796875" defaultRowHeight="14.5" x14ac:dyDescent="0.35"/>
  <cols>
    <col min="1" max="1" width="7.81640625" style="2" customWidth="1"/>
    <col min="2" max="2" width="12.7265625" style="2" customWidth="1"/>
    <col min="3" max="8" width="9.1796875" style="2"/>
    <col min="9" max="9" width="9.453125" style="2" customWidth="1"/>
    <col min="10" max="10" width="4.26953125" style="2" customWidth="1"/>
    <col min="11" max="11" width="9.1796875" style="189"/>
    <col min="12" max="15" width="9.1796875" style="147"/>
    <col min="16" max="16384" width="9.1796875" style="2"/>
  </cols>
  <sheetData>
    <row r="1" spans="1:10" ht="17.5" x14ac:dyDescent="0.35">
      <c r="A1" s="229" t="s">
        <v>3695</v>
      </c>
      <c r="B1" s="229"/>
      <c r="C1" s="229"/>
      <c r="D1" s="229"/>
      <c r="E1" s="229"/>
      <c r="F1" s="229"/>
      <c r="G1" s="229"/>
      <c r="H1" s="229"/>
      <c r="I1" s="229"/>
    </row>
    <row r="2" spans="1:10" ht="16" thickBot="1" x14ac:dyDescent="0.4">
      <c r="A2" s="1"/>
      <c r="B2" s="1"/>
      <c r="C2" s="1"/>
      <c r="D2" s="1"/>
      <c r="E2" s="1"/>
      <c r="F2" s="1"/>
      <c r="G2" s="1"/>
      <c r="H2" s="1"/>
      <c r="I2" s="145"/>
    </row>
    <row r="3" spans="1:10" ht="16" thickBot="1" x14ac:dyDescent="0.4">
      <c r="A3" s="9" t="s">
        <v>90</v>
      </c>
      <c r="B3" s="9"/>
      <c r="C3" s="7"/>
      <c r="D3" s="7"/>
      <c r="E3" s="7"/>
      <c r="F3" s="7"/>
      <c r="G3" s="7"/>
      <c r="H3" s="7"/>
      <c r="I3" s="162"/>
      <c r="J3" s="197">
        <v>3</v>
      </c>
    </row>
    <row r="4" spans="1:10" ht="15.5" x14ac:dyDescent="0.35">
      <c r="A4" s="7"/>
      <c r="B4" s="7"/>
      <c r="C4" s="7"/>
      <c r="D4" s="7"/>
      <c r="E4" s="7"/>
      <c r="F4" s="7"/>
      <c r="G4" s="7"/>
      <c r="H4" s="7"/>
      <c r="I4" s="145"/>
      <c r="J4" s="197"/>
    </row>
    <row r="5" spans="1:10" ht="71.25" customHeight="1" x14ac:dyDescent="0.35">
      <c r="A5" s="218" t="s">
        <v>91</v>
      </c>
      <c r="B5" s="219"/>
      <c r="C5" s="219"/>
      <c r="D5" s="219"/>
      <c r="E5" s="219"/>
      <c r="F5" s="219"/>
      <c r="G5" s="220"/>
      <c r="H5" s="26">
        <v>3</v>
      </c>
      <c r="I5" s="145"/>
      <c r="J5" s="197"/>
    </row>
    <row r="6" spans="1:10" ht="75.75" customHeight="1" x14ac:dyDescent="0.35">
      <c r="A6" s="218" t="s">
        <v>92</v>
      </c>
      <c r="B6" s="219"/>
      <c r="C6" s="219"/>
      <c r="D6" s="219"/>
      <c r="E6" s="219"/>
      <c r="F6" s="219"/>
      <c r="G6" s="220"/>
      <c r="H6" s="26">
        <v>0</v>
      </c>
      <c r="I6" s="145"/>
      <c r="J6" s="197"/>
    </row>
    <row r="7" spans="1:10" ht="76.5" customHeight="1" x14ac:dyDescent="0.35">
      <c r="A7" s="218" t="s">
        <v>93</v>
      </c>
      <c r="B7" s="230"/>
      <c r="C7" s="230"/>
      <c r="D7" s="230"/>
      <c r="E7" s="230"/>
      <c r="F7" s="230"/>
      <c r="G7" s="231"/>
      <c r="H7" s="26">
        <v>-3</v>
      </c>
      <c r="I7" s="145"/>
      <c r="J7" s="197"/>
    </row>
    <row r="8" spans="1:10" ht="17.25" customHeight="1" thickBot="1" x14ac:dyDescent="0.4">
      <c r="A8" s="148"/>
      <c r="B8" s="149"/>
      <c r="C8" s="149"/>
      <c r="D8" s="149"/>
      <c r="E8" s="149"/>
      <c r="F8" s="149"/>
      <c r="G8" s="149"/>
      <c r="H8" s="66"/>
      <c r="I8" s="145"/>
      <c r="J8" s="197"/>
    </row>
    <row r="9" spans="1:10" ht="16" thickBot="1" x14ac:dyDescent="0.4">
      <c r="A9" s="9" t="s">
        <v>94</v>
      </c>
      <c r="B9" s="9"/>
      <c r="C9" s="9"/>
      <c r="D9" s="7"/>
      <c r="E9" s="7"/>
      <c r="F9" s="7"/>
      <c r="G9" s="7"/>
      <c r="H9" s="7"/>
      <c r="I9" s="162"/>
      <c r="J9" s="197">
        <v>1</v>
      </c>
    </row>
    <row r="10" spans="1:10" ht="15.5" x14ac:dyDescent="0.35">
      <c r="A10" s="7"/>
      <c r="B10" s="7"/>
      <c r="C10" s="7"/>
      <c r="D10" s="7"/>
      <c r="E10" s="7"/>
      <c r="F10" s="7"/>
      <c r="G10" s="7"/>
      <c r="H10" s="7"/>
      <c r="I10" s="145"/>
      <c r="J10" s="197"/>
    </row>
    <row r="11" spans="1:10" ht="15.5" x14ac:dyDescent="0.35">
      <c r="A11" s="23" t="s">
        <v>64</v>
      </c>
      <c r="B11" s="150" t="s">
        <v>95</v>
      </c>
      <c r="C11" s="21"/>
      <c r="D11" s="21"/>
      <c r="E11" s="21"/>
      <c r="F11" s="21"/>
      <c r="G11" s="22"/>
      <c r="H11" s="26">
        <v>0.5</v>
      </c>
      <c r="I11" s="145"/>
      <c r="J11" s="197"/>
    </row>
    <row r="12" spans="1:10" ht="15.5" x14ac:dyDescent="0.35">
      <c r="A12" s="23" t="s">
        <v>67</v>
      </c>
      <c r="B12" s="28" t="s">
        <v>96</v>
      </c>
      <c r="C12" s="21"/>
      <c r="D12" s="21"/>
      <c r="E12" s="21"/>
      <c r="F12" s="21"/>
      <c r="G12" s="22"/>
      <c r="H12" s="26">
        <v>1</v>
      </c>
      <c r="I12" s="145"/>
      <c r="J12" s="197"/>
    </row>
    <row r="13" spans="1:10" ht="16" thickBot="1" x14ac:dyDescent="0.4">
      <c r="A13" s="7"/>
      <c r="B13" s="7"/>
      <c r="C13" s="7"/>
      <c r="D13" s="7"/>
      <c r="E13" s="7"/>
      <c r="F13" s="7"/>
      <c r="G13" s="7"/>
      <c r="H13" s="7"/>
      <c r="I13" s="145"/>
      <c r="J13" s="197"/>
    </row>
    <row r="14" spans="1:10" ht="16" thickBot="1" x14ac:dyDescent="0.4">
      <c r="A14" s="9" t="s">
        <v>97</v>
      </c>
      <c r="B14" s="9"/>
      <c r="C14" s="9"/>
      <c r="D14" s="7"/>
      <c r="E14" s="7"/>
      <c r="F14" s="7"/>
      <c r="G14" s="7"/>
      <c r="H14" s="7"/>
      <c r="I14" s="162"/>
      <c r="J14" s="197">
        <v>2</v>
      </c>
    </row>
    <row r="15" spans="1:10" ht="15.5" x14ac:dyDescent="0.35">
      <c r="A15" s="7"/>
      <c r="B15" s="7"/>
      <c r="C15" s="7"/>
      <c r="D15" s="7"/>
      <c r="E15" s="7"/>
      <c r="F15" s="7"/>
      <c r="G15" s="7"/>
      <c r="H15" s="7"/>
      <c r="I15" s="145"/>
      <c r="J15" s="197"/>
    </row>
    <row r="16" spans="1:10" ht="15.5" x14ac:dyDescent="0.35">
      <c r="A16" s="7" t="s">
        <v>3077</v>
      </c>
      <c r="B16" s="7"/>
      <c r="C16" s="7"/>
      <c r="D16" s="7"/>
      <c r="E16" s="7"/>
      <c r="F16" s="7"/>
      <c r="G16" s="7"/>
      <c r="H16" s="7"/>
      <c r="I16" s="145"/>
      <c r="J16" s="197"/>
    </row>
    <row r="17" spans="1:10" ht="15.5" x14ac:dyDescent="0.35">
      <c r="A17" s="7"/>
      <c r="B17" s="7"/>
      <c r="C17" s="7"/>
      <c r="D17" s="7"/>
      <c r="E17" s="7"/>
      <c r="F17" s="7"/>
      <c r="G17" s="7"/>
      <c r="H17" s="7"/>
      <c r="I17" s="145"/>
      <c r="J17" s="197"/>
    </row>
    <row r="18" spans="1:10" ht="15.5" x14ac:dyDescent="0.35">
      <c r="A18" s="23" t="s">
        <v>64</v>
      </c>
      <c r="B18" s="20" t="s">
        <v>10</v>
      </c>
      <c r="C18" s="21"/>
      <c r="D18" s="21"/>
      <c r="E18" s="21"/>
      <c r="F18" s="21"/>
      <c r="G18" s="22"/>
      <c r="H18" s="26">
        <v>-1</v>
      </c>
      <c r="I18" s="145"/>
      <c r="J18" s="197"/>
    </row>
    <row r="19" spans="1:10" ht="15.5" x14ac:dyDescent="0.35">
      <c r="A19" s="23" t="s">
        <v>67</v>
      </c>
      <c r="B19" s="150" t="s">
        <v>98</v>
      </c>
      <c r="C19" s="21"/>
      <c r="D19" s="21"/>
      <c r="E19" s="21"/>
      <c r="F19" s="21"/>
      <c r="G19" s="22"/>
      <c r="H19" s="26">
        <v>1</v>
      </c>
      <c r="I19" s="145"/>
      <c r="J19" s="197"/>
    </row>
    <row r="20" spans="1:10" ht="15.5" x14ac:dyDescent="0.35">
      <c r="A20" s="23" t="s">
        <v>69</v>
      </c>
      <c r="B20" s="28" t="s">
        <v>99</v>
      </c>
      <c r="C20" s="21"/>
      <c r="D20" s="21"/>
      <c r="E20" s="21"/>
      <c r="F20" s="21"/>
      <c r="G20" s="22"/>
      <c r="H20" s="26">
        <v>2</v>
      </c>
      <c r="I20" s="145"/>
      <c r="J20" s="197"/>
    </row>
    <row r="21" spans="1:10" ht="15.5" x14ac:dyDescent="0.35">
      <c r="A21" s="23" t="s">
        <v>71</v>
      </c>
      <c r="B21" s="28" t="s">
        <v>100</v>
      </c>
      <c r="C21" s="21"/>
      <c r="D21" s="21"/>
      <c r="E21" s="21"/>
      <c r="F21" s="21"/>
      <c r="G21" s="22"/>
      <c r="H21" s="26">
        <v>0</v>
      </c>
      <c r="I21" s="145"/>
      <c r="J21" s="197"/>
    </row>
    <row r="22" spans="1:10" ht="16" thickBot="1" x14ac:dyDescent="0.4">
      <c r="A22" s="7"/>
      <c r="B22" s="7"/>
      <c r="C22" s="7"/>
      <c r="D22" s="7"/>
      <c r="E22" s="7"/>
      <c r="F22" s="7"/>
      <c r="G22" s="7"/>
      <c r="H22" s="7"/>
      <c r="I22" s="145"/>
      <c r="J22" s="197"/>
    </row>
    <row r="23" spans="1:10" ht="16" thickBot="1" x14ac:dyDescent="0.4">
      <c r="A23" s="9" t="s">
        <v>101</v>
      </c>
      <c r="B23" s="7"/>
      <c r="C23" s="7"/>
      <c r="D23" s="7"/>
      <c r="E23" s="7"/>
      <c r="F23" s="7"/>
      <c r="G23" s="7"/>
      <c r="H23" s="7"/>
      <c r="I23" s="162"/>
      <c r="J23" s="197">
        <v>2</v>
      </c>
    </row>
    <row r="24" spans="1:10" ht="15.5" x14ac:dyDescent="0.35">
      <c r="A24" s="7"/>
      <c r="B24" s="7"/>
      <c r="C24" s="7"/>
      <c r="D24" s="7"/>
      <c r="E24" s="7"/>
      <c r="F24" s="7"/>
      <c r="G24" s="7"/>
      <c r="H24" s="7"/>
      <c r="I24" s="145"/>
      <c r="J24" s="197"/>
    </row>
    <row r="25" spans="1:10" ht="15.5" x14ac:dyDescent="0.35">
      <c r="A25" s="23" t="s">
        <v>102</v>
      </c>
      <c r="B25" s="20" t="s">
        <v>103</v>
      </c>
      <c r="C25" s="21"/>
      <c r="D25" s="21"/>
      <c r="E25" s="21"/>
      <c r="F25" s="21"/>
      <c r="G25" s="22"/>
      <c r="H25" s="26">
        <v>2</v>
      </c>
      <c r="I25" s="145"/>
      <c r="J25" s="197"/>
    </row>
    <row r="26" spans="1:10" ht="15.5" x14ac:dyDescent="0.35">
      <c r="A26" s="23" t="s">
        <v>67</v>
      </c>
      <c r="B26" s="151" t="s">
        <v>104</v>
      </c>
      <c r="C26" s="21"/>
      <c r="D26" s="21"/>
      <c r="E26" s="21"/>
      <c r="F26" s="21"/>
      <c r="G26" s="22"/>
      <c r="H26" s="26">
        <v>1</v>
      </c>
      <c r="I26" s="145"/>
      <c r="J26" s="197"/>
    </row>
    <row r="27" spans="1:10" ht="15.5" x14ac:dyDescent="0.35">
      <c r="A27" s="23" t="s">
        <v>105</v>
      </c>
      <c r="B27" s="28">
        <v>3</v>
      </c>
      <c r="C27" s="21"/>
      <c r="D27" s="21"/>
      <c r="E27" s="21"/>
      <c r="F27" s="21"/>
      <c r="G27" s="22"/>
      <c r="H27" s="26">
        <v>-1</v>
      </c>
      <c r="I27" s="145"/>
      <c r="J27" s="197"/>
    </row>
    <row r="28" spans="1:10" ht="16" thickBot="1" x14ac:dyDescent="0.4">
      <c r="A28" s="7"/>
      <c r="B28" s="7"/>
      <c r="C28" s="7"/>
      <c r="D28" s="7"/>
      <c r="E28" s="7"/>
      <c r="F28" s="7"/>
      <c r="G28" s="7"/>
      <c r="H28" s="152"/>
      <c r="I28" s="145"/>
      <c r="J28" s="197"/>
    </row>
    <row r="29" spans="1:10" ht="16" thickBot="1" x14ac:dyDescent="0.4">
      <c r="A29" s="9" t="s">
        <v>106</v>
      </c>
      <c r="B29" s="7"/>
      <c r="C29" s="7"/>
      <c r="D29" s="7"/>
      <c r="E29" s="7"/>
      <c r="F29" s="7"/>
      <c r="G29" s="7"/>
      <c r="H29" s="7"/>
      <c r="I29" s="162"/>
      <c r="J29" s="197">
        <v>2</v>
      </c>
    </row>
    <row r="30" spans="1:10" ht="15.5" x14ac:dyDescent="0.35">
      <c r="A30" s="7"/>
      <c r="B30" s="7"/>
      <c r="C30" s="7"/>
      <c r="D30" s="7"/>
      <c r="E30" s="7"/>
      <c r="F30" s="7"/>
      <c r="G30" s="7"/>
      <c r="H30" s="66"/>
      <c r="I30" s="145"/>
      <c r="J30" s="197"/>
    </row>
    <row r="31" spans="1:10" ht="15.5" x14ac:dyDescent="0.35">
      <c r="A31" s="7" t="s">
        <v>107</v>
      </c>
      <c r="B31" s="7"/>
      <c r="C31" s="7"/>
      <c r="D31" s="7"/>
      <c r="E31" s="7"/>
      <c r="F31" s="7"/>
      <c r="G31" s="7"/>
      <c r="H31" s="66"/>
      <c r="I31" s="145"/>
      <c r="J31" s="197"/>
    </row>
    <row r="32" spans="1:10" ht="15.5" x14ac:dyDescent="0.35">
      <c r="A32" s="7" t="s">
        <v>108</v>
      </c>
      <c r="B32" s="7"/>
      <c r="C32" s="7"/>
      <c r="D32" s="7"/>
      <c r="E32" s="7"/>
      <c r="F32" s="7"/>
      <c r="G32" s="7"/>
      <c r="H32" s="66"/>
      <c r="I32" s="145"/>
      <c r="J32" s="197"/>
    </row>
    <row r="33" spans="1:10" ht="15.5" x14ac:dyDescent="0.35">
      <c r="A33" s="7" t="s">
        <v>109</v>
      </c>
      <c r="B33" s="7"/>
      <c r="C33" s="7"/>
      <c r="D33" s="7"/>
      <c r="E33" s="7"/>
      <c r="F33" s="7"/>
      <c r="G33" s="7"/>
      <c r="H33" s="66"/>
      <c r="I33" s="145"/>
      <c r="J33" s="197"/>
    </row>
    <row r="34" spans="1:10" ht="15.5" x14ac:dyDescent="0.35">
      <c r="A34" s="7" t="s">
        <v>110</v>
      </c>
      <c r="B34" s="7"/>
      <c r="C34" s="7"/>
      <c r="D34" s="7"/>
      <c r="E34" s="7"/>
      <c r="F34" s="7"/>
      <c r="G34" s="7"/>
      <c r="H34" s="66"/>
      <c r="I34" s="145"/>
      <c r="J34" s="197"/>
    </row>
    <row r="35" spans="1:10" ht="15.5" x14ac:dyDescent="0.35">
      <c r="A35" s="7" t="s">
        <v>111</v>
      </c>
      <c r="B35" s="7"/>
      <c r="C35" s="7"/>
      <c r="D35" s="7"/>
      <c r="E35" s="7"/>
      <c r="F35" s="7"/>
      <c r="G35" s="7"/>
      <c r="H35" s="66"/>
      <c r="I35" s="145"/>
      <c r="J35" s="197"/>
    </row>
    <row r="36" spans="1:10" ht="15.5" x14ac:dyDescent="0.35">
      <c r="A36" s="23" t="s">
        <v>64</v>
      </c>
      <c r="B36" s="20" t="s">
        <v>39</v>
      </c>
      <c r="C36" s="21"/>
      <c r="D36" s="21"/>
      <c r="E36" s="21"/>
      <c r="F36" s="21"/>
      <c r="G36" s="22"/>
      <c r="H36" s="26">
        <v>-2</v>
      </c>
      <c r="I36" s="145"/>
      <c r="J36" s="197"/>
    </row>
    <row r="37" spans="1:10" ht="15.5" x14ac:dyDescent="0.35">
      <c r="A37" s="23" t="s">
        <v>67</v>
      </c>
      <c r="B37" s="20" t="s">
        <v>38</v>
      </c>
      <c r="C37" s="21"/>
      <c r="D37" s="21"/>
      <c r="E37" s="21"/>
      <c r="F37" s="21"/>
      <c r="G37" s="22"/>
      <c r="H37" s="26">
        <v>2</v>
      </c>
      <c r="I37" s="145"/>
      <c r="J37" s="197"/>
    </row>
    <row r="38" spans="1:10" ht="16" thickBot="1" x14ac:dyDescent="0.4">
      <c r="A38" s="7"/>
      <c r="B38" s="7"/>
      <c r="C38" s="7"/>
      <c r="D38" s="7"/>
      <c r="E38" s="7"/>
      <c r="F38" s="7"/>
      <c r="G38" s="7"/>
      <c r="H38" s="7"/>
      <c r="I38" s="145"/>
      <c r="J38" s="197"/>
    </row>
    <row r="39" spans="1:10" ht="16" thickBot="1" x14ac:dyDescent="0.4">
      <c r="A39" s="9" t="s">
        <v>112</v>
      </c>
      <c r="B39" s="7"/>
      <c r="C39" s="7"/>
      <c r="D39" s="7"/>
      <c r="E39" s="7"/>
      <c r="F39" s="7"/>
      <c r="G39" s="7"/>
      <c r="H39" s="7"/>
      <c r="I39" s="162"/>
      <c r="J39" s="197">
        <v>1</v>
      </c>
    </row>
    <row r="40" spans="1:10" ht="15.5" x14ac:dyDescent="0.35">
      <c r="A40" s="7"/>
      <c r="B40" s="7"/>
      <c r="C40" s="7"/>
      <c r="D40" s="7"/>
      <c r="E40" s="7"/>
      <c r="F40" s="7"/>
      <c r="G40" s="7"/>
      <c r="H40" s="7"/>
      <c r="I40" s="145"/>
      <c r="J40" s="197"/>
    </row>
    <row r="41" spans="1:10" x14ac:dyDescent="0.35">
      <c r="A41" s="7" t="s">
        <v>113</v>
      </c>
      <c r="B41" s="7"/>
      <c r="C41" s="7"/>
      <c r="D41" s="7"/>
      <c r="E41" s="7"/>
      <c r="F41" s="7"/>
      <c r="G41" s="7"/>
      <c r="H41" s="7"/>
      <c r="I41" s="147"/>
      <c r="J41" s="197"/>
    </row>
    <row r="42" spans="1:10" ht="14.5" customHeight="1" x14ac:dyDescent="0.35">
      <c r="A42" s="148" t="s">
        <v>114</v>
      </c>
      <c r="B42" s="148"/>
      <c r="C42" s="148"/>
      <c r="D42" s="148"/>
      <c r="E42" s="148"/>
      <c r="F42" s="148"/>
      <c r="G42" s="148"/>
      <c r="H42" s="148"/>
      <c r="I42" s="147"/>
      <c r="J42" s="197"/>
    </row>
    <row r="43" spans="1:10" ht="15.5" x14ac:dyDescent="0.35">
      <c r="A43" s="228" t="s">
        <v>115</v>
      </c>
      <c r="B43" s="228"/>
      <c r="C43" s="228"/>
      <c r="D43" s="228"/>
      <c r="E43" s="228"/>
      <c r="F43" s="228"/>
      <c r="G43" s="228"/>
      <c r="H43" s="228"/>
      <c r="I43" s="145"/>
      <c r="J43" s="197"/>
    </row>
    <row r="44" spans="1:10" ht="15.5" x14ac:dyDescent="0.35">
      <c r="A44" s="7" t="s">
        <v>116</v>
      </c>
      <c r="B44" s="7"/>
      <c r="C44" s="7"/>
      <c r="D44" s="9"/>
      <c r="E44" s="7"/>
      <c r="F44" s="7"/>
      <c r="G44" s="7"/>
      <c r="H44" s="7"/>
      <c r="I44" s="145"/>
      <c r="J44" s="197"/>
    </row>
    <row r="45" spans="1:10" ht="15.5" x14ac:dyDescent="0.35">
      <c r="A45" s="95" t="s">
        <v>3013</v>
      </c>
      <c r="B45" s="7"/>
      <c r="C45" s="7"/>
      <c r="D45" s="9"/>
      <c r="E45" s="7"/>
      <c r="F45" s="7"/>
      <c r="G45" s="7"/>
      <c r="H45" s="7"/>
      <c r="I45" s="145"/>
      <c r="J45" s="197"/>
    </row>
    <row r="46" spans="1:10" ht="15.5" x14ac:dyDescent="0.35">
      <c r="A46" s="23" t="s">
        <v>64</v>
      </c>
      <c r="B46" s="20" t="s">
        <v>39</v>
      </c>
      <c r="C46" s="21"/>
      <c r="D46" s="21"/>
      <c r="E46" s="21"/>
      <c r="F46" s="21"/>
      <c r="G46" s="22"/>
      <c r="H46" s="26">
        <v>-1</v>
      </c>
      <c r="I46" s="145"/>
      <c r="J46" s="197"/>
    </row>
    <row r="47" spans="1:10" ht="15.5" x14ac:dyDescent="0.35">
      <c r="A47" s="23" t="s">
        <v>67</v>
      </c>
      <c r="B47" s="20" t="s">
        <v>38</v>
      </c>
      <c r="C47" s="21"/>
      <c r="D47" s="21"/>
      <c r="E47" s="21"/>
      <c r="F47" s="21"/>
      <c r="G47" s="22"/>
      <c r="H47" s="26">
        <v>1</v>
      </c>
      <c r="I47" s="145"/>
      <c r="J47" s="197"/>
    </row>
    <row r="48" spans="1:10" ht="16" thickBot="1" x14ac:dyDescent="0.4">
      <c r="A48" s="7"/>
      <c r="B48" s="7"/>
      <c r="C48" s="7"/>
      <c r="D48" s="7"/>
      <c r="E48" s="7"/>
      <c r="F48" s="7"/>
      <c r="G48" s="7"/>
      <c r="H48" s="66"/>
      <c r="I48" s="145"/>
      <c r="J48" s="197"/>
    </row>
    <row r="49" spans="1:10" ht="16" thickBot="1" x14ac:dyDescent="0.4">
      <c r="A49" s="9" t="s">
        <v>117</v>
      </c>
      <c r="B49" s="7"/>
      <c r="C49" s="7"/>
      <c r="D49" s="7"/>
      <c r="E49" s="7"/>
      <c r="F49" s="7"/>
      <c r="G49" s="7"/>
      <c r="H49" s="7"/>
      <c r="I49" s="162"/>
      <c r="J49" s="197">
        <v>2</v>
      </c>
    </row>
    <row r="50" spans="1:10" ht="15.5" x14ac:dyDescent="0.35">
      <c r="A50" s="7"/>
      <c r="B50" s="7"/>
      <c r="C50" s="7"/>
      <c r="D50" s="7"/>
      <c r="E50" s="7"/>
      <c r="F50" s="7"/>
      <c r="G50" s="7"/>
      <c r="H50" s="66"/>
      <c r="I50" s="145"/>
      <c r="J50" s="197"/>
    </row>
    <row r="51" spans="1:10" ht="15.5" x14ac:dyDescent="0.35">
      <c r="A51" s="7" t="s">
        <v>118</v>
      </c>
      <c r="B51" s="7"/>
      <c r="C51" s="7"/>
      <c r="D51" s="7"/>
      <c r="E51" s="7"/>
      <c r="F51" s="7"/>
      <c r="G51" s="7"/>
      <c r="H51" s="66"/>
      <c r="I51" s="145"/>
      <c r="J51" s="197"/>
    </row>
    <row r="52" spans="1:10" ht="15.5" x14ac:dyDescent="0.35">
      <c r="A52" s="7" t="s">
        <v>119</v>
      </c>
      <c r="B52" s="7"/>
      <c r="C52" s="7"/>
      <c r="D52" s="7"/>
      <c r="E52" s="7"/>
      <c r="F52" s="7"/>
      <c r="G52" s="7"/>
      <c r="H52" s="66"/>
      <c r="I52" s="145"/>
      <c r="J52" s="197"/>
    </row>
    <row r="53" spans="1:10" ht="15.5" x14ac:dyDescent="0.35">
      <c r="A53" s="7" t="s">
        <v>120</v>
      </c>
      <c r="B53" s="7"/>
      <c r="C53" s="7"/>
      <c r="D53" s="7"/>
      <c r="E53" s="7"/>
      <c r="F53" s="7"/>
      <c r="G53" s="7"/>
      <c r="H53" s="66"/>
      <c r="I53" s="145"/>
      <c r="J53" s="197"/>
    </row>
    <row r="54" spans="1:10" ht="15.5" x14ac:dyDescent="0.35">
      <c r="A54" s="7"/>
      <c r="B54" s="7"/>
      <c r="C54" s="7"/>
      <c r="D54" s="7"/>
      <c r="E54" s="7"/>
      <c r="F54" s="7"/>
      <c r="G54" s="7"/>
      <c r="H54" s="66"/>
      <c r="I54" s="145"/>
      <c r="J54" s="197"/>
    </row>
    <row r="55" spans="1:10" ht="15.5" x14ac:dyDescent="0.35">
      <c r="A55" s="23" t="s">
        <v>64</v>
      </c>
      <c r="B55" s="20" t="s">
        <v>39</v>
      </c>
      <c r="C55" s="21"/>
      <c r="D55" s="21"/>
      <c r="E55" s="21"/>
      <c r="F55" s="21"/>
      <c r="G55" s="22"/>
      <c r="H55" s="26">
        <v>-2</v>
      </c>
      <c r="I55" s="145"/>
      <c r="J55" s="197"/>
    </row>
    <row r="56" spans="1:10" ht="15.5" x14ac:dyDescent="0.35">
      <c r="A56" s="23" t="s">
        <v>67</v>
      </c>
      <c r="B56" s="20" t="s">
        <v>38</v>
      </c>
      <c r="C56" s="21"/>
      <c r="D56" s="21"/>
      <c r="E56" s="21"/>
      <c r="F56" s="21"/>
      <c r="G56" s="22"/>
      <c r="H56" s="26">
        <v>2</v>
      </c>
      <c r="I56" s="145"/>
      <c r="J56" s="197"/>
    </row>
    <row r="57" spans="1:10" ht="16" thickBot="1" x14ac:dyDescent="0.4">
      <c r="A57" s="7"/>
      <c r="B57" s="7"/>
      <c r="C57" s="7"/>
      <c r="D57" s="7"/>
      <c r="E57" s="7"/>
      <c r="F57" s="7"/>
      <c r="G57" s="7"/>
      <c r="H57" s="66"/>
      <c r="I57" s="145"/>
      <c r="J57" s="197"/>
    </row>
    <row r="58" spans="1:10" ht="15" thickBot="1" x14ac:dyDescent="0.4">
      <c r="A58" s="9" t="s">
        <v>121</v>
      </c>
      <c r="B58" s="7"/>
      <c r="C58" s="7"/>
      <c r="D58" s="7"/>
      <c r="E58" s="7"/>
      <c r="F58" s="7"/>
      <c r="G58" s="7"/>
      <c r="H58" s="66"/>
      <c r="I58" s="163"/>
      <c r="J58" s="197">
        <v>2</v>
      </c>
    </row>
    <row r="59" spans="1:10" ht="15.5" x14ac:dyDescent="0.35">
      <c r="A59" s="9"/>
      <c r="B59" s="7"/>
      <c r="C59" s="7"/>
      <c r="D59" s="7"/>
      <c r="E59" s="7"/>
      <c r="F59" s="7"/>
      <c r="G59" s="7"/>
      <c r="H59" s="66"/>
      <c r="I59" s="145"/>
      <c r="J59" s="197"/>
    </row>
    <row r="60" spans="1:10" x14ac:dyDescent="0.35">
      <c r="A60" s="7" t="s">
        <v>122</v>
      </c>
      <c r="B60" s="7"/>
      <c r="C60" s="7"/>
      <c r="D60" s="7"/>
      <c r="E60" s="7"/>
      <c r="F60" s="7"/>
      <c r="G60" s="7"/>
      <c r="H60" s="66"/>
      <c r="I60" s="147"/>
      <c r="J60" s="197"/>
    </row>
    <row r="61" spans="1:10" x14ac:dyDescent="0.35">
      <c r="A61" s="7"/>
      <c r="B61" s="7"/>
      <c r="C61" s="7"/>
      <c r="D61" s="7"/>
      <c r="E61" s="7"/>
      <c r="F61" s="7"/>
      <c r="G61" s="7"/>
      <c r="H61" s="66"/>
      <c r="I61" s="146"/>
      <c r="J61" s="197"/>
    </row>
    <row r="62" spans="1:10" x14ac:dyDescent="0.35">
      <c r="A62" s="23" t="s">
        <v>64</v>
      </c>
      <c r="B62" s="20" t="s">
        <v>39</v>
      </c>
      <c r="C62" s="21"/>
      <c r="D62" s="21"/>
      <c r="E62" s="21"/>
      <c r="F62" s="21"/>
      <c r="G62" s="22"/>
      <c r="H62" s="26">
        <v>-2</v>
      </c>
      <c r="I62" s="146"/>
      <c r="J62" s="197"/>
    </row>
    <row r="63" spans="1:10" x14ac:dyDescent="0.35">
      <c r="A63" s="58" t="s">
        <v>67</v>
      </c>
      <c r="B63" s="57" t="s">
        <v>123</v>
      </c>
      <c r="C63" s="45"/>
      <c r="D63" s="45"/>
      <c r="E63" s="45"/>
      <c r="F63" s="45"/>
      <c r="G63" s="46"/>
      <c r="H63" s="199">
        <v>0</v>
      </c>
      <c r="I63" s="146"/>
      <c r="J63" s="197"/>
    </row>
    <row r="64" spans="1:10" x14ac:dyDescent="0.35">
      <c r="A64" s="40"/>
      <c r="B64" s="37" t="s">
        <v>124</v>
      </c>
      <c r="C64" s="38"/>
      <c r="D64" s="38"/>
      <c r="E64" s="38"/>
      <c r="F64" s="38"/>
      <c r="G64" s="52"/>
      <c r="H64" s="69"/>
      <c r="I64" s="146"/>
      <c r="J64" s="197"/>
    </row>
    <row r="65" spans="1:10" x14ac:dyDescent="0.35">
      <c r="A65" s="23" t="s">
        <v>69</v>
      </c>
      <c r="B65" s="20" t="s">
        <v>38</v>
      </c>
      <c r="C65" s="21"/>
      <c r="D65" s="21"/>
      <c r="E65" s="21"/>
      <c r="F65" s="21"/>
      <c r="G65" s="22"/>
      <c r="H65" s="26">
        <v>2</v>
      </c>
      <c r="I65" s="146"/>
      <c r="J65" s="197"/>
    </row>
    <row r="66" spans="1:10" ht="15" thickBot="1" x14ac:dyDescent="0.4">
      <c r="A66" s="7"/>
      <c r="B66" s="7"/>
      <c r="C66" s="7"/>
      <c r="D66" s="7"/>
      <c r="E66" s="7"/>
      <c r="F66" s="7"/>
      <c r="G66" s="7"/>
      <c r="H66" s="66"/>
      <c r="I66" s="146"/>
      <c r="J66" s="197"/>
    </row>
    <row r="67" spans="1:10" ht="15" thickBot="1" x14ac:dyDescent="0.4">
      <c r="A67" s="9" t="s">
        <v>125</v>
      </c>
      <c r="B67" s="65"/>
      <c r="I67" s="163"/>
      <c r="J67" s="197">
        <v>5</v>
      </c>
    </row>
    <row r="68" spans="1:10" x14ac:dyDescent="0.35">
      <c r="I68" s="146"/>
      <c r="J68" s="197"/>
    </row>
    <row r="69" spans="1:10" ht="15.5" x14ac:dyDescent="0.35">
      <c r="A69" s="23" t="s">
        <v>64</v>
      </c>
      <c r="B69" s="153" t="s">
        <v>126</v>
      </c>
      <c r="C69" s="21"/>
      <c r="D69" s="21"/>
      <c r="E69" s="21"/>
      <c r="F69" s="21"/>
      <c r="G69" s="21"/>
      <c r="H69" s="26">
        <v>0.5</v>
      </c>
      <c r="I69" s="145"/>
      <c r="J69" s="197"/>
    </row>
    <row r="70" spans="1:10" ht="15.5" x14ac:dyDescent="0.35">
      <c r="A70" s="23" t="s">
        <v>67</v>
      </c>
      <c r="B70" s="153" t="s">
        <v>127</v>
      </c>
      <c r="C70" s="21"/>
      <c r="D70" s="21"/>
      <c r="E70" s="21"/>
      <c r="F70" s="21"/>
      <c r="G70" s="21"/>
      <c r="H70" s="26">
        <v>2</v>
      </c>
      <c r="I70" s="145"/>
      <c r="J70" s="197"/>
    </row>
    <row r="71" spans="1:10" ht="15.5" x14ac:dyDescent="0.35">
      <c r="A71" s="23" t="s">
        <v>69</v>
      </c>
      <c r="B71" s="153" t="s">
        <v>128</v>
      </c>
      <c r="C71" s="21"/>
      <c r="D71" s="21"/>
      <c r="E71" s="21"/>
      <c r="F71" s="21"/>
      <c r="G71" s="21"/>
      <c r="H71" s="26">
        <v>3</v>
      </c>
      <c r="I71" s="145"/>
      <c r="J71" s="197"/>
    </row>
    <row r="72" spans="1:10" ht="15.5" x14ac:dyDescent="0.35">
      <c r="A72" s="23" t="s">
        <v>71</v>
      </c>
      <c r="B72" s="28" t="s">
        <v>129</v>
      </c>
      <c r="C72" s="21"/>
      <c r="D72" s="21"/>
      <c r="E72" s="21"/>
      <c r="F72" s="21"/>
      <c r="G72" s="21"/>
      <c r="H72" s="26">
        <v>4</v>
      </c>
      <c r="I72" s="145"/>
      <c r="J72" s="197"/>
    </row>
    <row r="73" spans="1:10" ht="15.5" x14ac:dyDescent="0.35">
      <c r="A73" s="23" t="s">
        <v>130</v>
      </c>
      <c r="B73" s="28" t="s">
        <v>131</v>
      </c>
      <c r="C73" s="21"/>
      <c r="D73" s="21"/>
      <c r="E73" s="21"/>
      <c r="F73" s="21"/>
      <c r="G73" s="21"/>
      <c r="H73" s="26">
        <v>5</v>
      </c>
      <c r="I73" s="145"/>
      <c r="J73" s="197"/>
    </row>
    <row r="74" spans="1:10" ht="16" thickBot="1" x14ac:dyDescent="0.4">
      <c r="A74" s="7"/>
      <c r="B74" s="66"/>
      <c r="C74" s="7"/>
      <c r="D74" s="7"/>
      <c r="E74" s="7"/>
      <c r="F74" s="7"/>
      <c r="G74" s="7"/>
      <c r="H74" s="66"/>
      <c r="I74" s="145"/>
      <c r="J74" s="197"/>
    </row>
    <row r="75" spans="1:10" ht="15" thickBot="1" x14ac:dyDescent="0.4">
      <c r="A75" s="9" t="s">
        <v>132</v>
      </c>
      <c r="B75" s="65"/>
      <c r="I75" s="163"/>
      <c r="J75" s="197">
        <v>2</v>
      </c>
    </row>
    <row r="76" spans="1:10" x14ac:dyDescent="0.35">
      <c r="I76" s="146"/>
      <c r="J76" s="197"/>
    </row>
    <row r="77" spans="1:10" x14ac:dyDescent="0.35">
      <c r="A77" s="23" t="s">
        <v>64</v>
      </c>
      <c r="B77" s="20" t="s">
        <v>133</v>
      </c>
      <c r="C77" s="21"/>
      <c r="D77" s="21"/>
      <c r="E77" s="21"/>
      <c r="F77" s="21"/>
      <c r="G77" s="22"/>
      <c r="H77" s="26">
        <v>2</v>
      </c>
      <c r="I77" s="146"/>
      <c r="J77" s="197"/>
    </row>
    <row r="78" spans="1:10" x14ac:dyDescent="0.35">
      <c r="A78" s="23" t="s">
        <v>67</v>
      </c>
      <c r="B78" s="20" t="s">
        <v>134</v>
      </c>
      <c r="C78" s="21"/>
      <c r="D78" s="21"/>
      <c r="E78" s="21"/>
      <c r="F78" s="21"/>
      <c r="G78" s="22"/>
      <c r="H78" s="26">
        <v>1</v>
      </c>
      <c r="I78" s="146"/>
      <c r="J78" s="197"/>
    </row>
    <row r="79" spans="1:10" x14ac:dyDescent="0.35">
      <c r="A79" s="23" t="s">
        <v>69</v>
      </c>
      <c r="B79" s="20" t="s">
        <v>135</v>
      </c>
      <c r="C79" s="21"/>
      <c r="D79" s="21"/>
      <c r="E79" s="21"/>
      <c r="F79" s="21"/>
      <c r="G79" s="22"/>
      <c r="H79" s="26">
        <v>0</v>
      </c>
      <c r="I79" s="146"/>
      <c r="J79" s="197"/>
    </row>
    <row r="80" spans="1:10" ht="15" thickBot="1" x14ac:dyDescent="0.4">
      <c r="I80" s="146"/>
      <c r="J80" s="197"/>
    </row>
    <row r="81" spans="1:10" ht="15" thickBot="1" x14ac:dyDescent="0.4">
      <c r="A81" s="9" t="s">
        <v>3644</v>
      </c>
      <c r="B81" s="65"/>
      <c r="I81" s="163"/>
      <c r="J81" s="197">
        <v>1</v>
      </c>
    </row>
    <row r="82" spans="1:10" x14ac:dyDescent="0.35">
      <c r="I82" s="146"/>
      <c r="J82" s="197"/>
    </row>
    <row r="83" spans="1:10" x14ac:dyDescent="0.35">
      <c r="A83" s="23" t="s">
        <v>64</v>
      </c>
      <c r="B83" s="20" t="s">
        <v>136</v>
      </c>
      <c r="C83" s="21"/>
      <c r="D83" s="21"/>
      <c r="E83" s="21"/>
      <c r="F83" s="21"/>
      <c r="G83" s="22"/>
      <c r="H83" s="26">
        <v>1</v>
      </c>
      <c r="I83" s="146"/>
      <c r="J83" s="197"/>
    </row>
    <row r="84" spans="1:10" x14ac:dyDescent="0.35">
      <c r="A84" s="23" t="s">
        <v>67</v>
      </c>
      <c r="B84" s="20" t="s">
        <v>137</v>
      </c>
      <c r="C84" s="21"/>
      <c r="D84" s="21"/>
      <c r="E84" s="21"/>
      <c r="F84" s="21"/>
      <c r="G84" s="22"/>
      <c r="H84" s="26">
        <v>-1</v>
      </c>
      <c r="I84" s="146"/>
      <c r="J84" s="197"/>
    </row>
    <row r="85" spans="1:10" x14ac:dyDescent="0.35">
      <c r="A85" s="23" t="s">
        <v>69</v>
      </c>
      <c r="B85" s="20" t="s">
        <v>138</v>
      </c>
      <c r="C85" s="21"/>
      <c r="D85" s="21"/>
      <c r="E85" s="21"/>
      <c r="F85" s="21"/>
      <c r="G85" s="22"/>
      <c r="H85" s="26">
        <v>-5</v>
      </c>
      <c r="I85" s="146"/>
      <c r="J85" s="197"/>
    </row>
    <row r="86" spans="1:10" ht="15" thickBot="1" x14ac:dyDescent="0.4">
      <c r="A86" s="7"/>
      <c r="B86" s="7"/>
      <c r="C86" s="7"/>
      <c r="D86" s="7"/>
      <c r="E86" s="7"/>
      <c r="F86" s="7"/>
      <c r="G86" s="7"/>
      <c r="H86" s="66"/>
      <c r="I86" s="146"/>
      <c r="J86" s="197"/>
    </row>
    <row r="87" spans="1:10" ht="15" thickBot="1" x14ac:dyDescent="0.4">
      <c r="A87" s="9" t="s">
        <v>2424</v>
      </c>
      <c r="B87" s="7" t="s">
        <v>3645</v>
      </c>
      <c r="C87" s="7"/>
      <c r="D87" s="7"/>
      <c r="E87" s="7"/>
      <c r="F87" s="7"/>
      <c r="G87" s="7"/>
      <c r="H87" s="66"/>
      <c r="I87" s="163"/>
      <c r="J87" s="197">
        <v>1</v>
      </c>
    </row>
    <row r="88" spans="1:10" x14ac:dyDescent="0.35">
      <c r="A88" s="7" t="s">
        <v>64</v>
      </c>
      <c r="B88" s="7" t="s">
        <v>39</v>
      </c>
      <c r="C88" s="7"/>
      <c r="D88" s="7"/>
      <c r="E88" s="7"/>
      <c r="F88" s="7"/>
      <c r="G88" s="154"/>
      <c r="H88" s="155">
        <v>1</v>
      </c>
      <c r="I88" s="146"/>
      <c r="J88" s="197"/>
    </row>
    <row r="89" spans="1:10" x14ac:dyDescent="0.35">
      <c r="A89" s="7" t="s">
        <v>67</v>
      </c>
      <c r="B89" s="7" t="s">
        <v>38</v>
      </c>
      <c r="C89" s="7"/>
      <c r="D89" s="7"/>
      <c r="E89" s="7"/>
      <c r="F89" s="7"/>
      <c r="G89" s="154"/>
      <c r="H89" s="155">
        <v>-5</v>
      </c>
      <c r="I89" s="146"/>
      <c r="J89" s="197"/>
    </row>
    <row r="90" spans="1:10" x14ac:dyDescent="0.35">
      <c r="A90" s="7" t="s">
        <v>105</v>
      </c>
      <c r="B90" s="7" t="s">
        <v>3011</v>
      </c>
      <c r="C90" s="7"/>
      <c r="D90" s="7"/>
      <c r="E90" s="7"/>
      <c r="F90" s="7"/>
      <c r="H90" s="155">
        <v>0</v>
      </c>
      <c r="I90" s="146"/>
      <c r="J90" s="197"/>
    </row>
    <row r="91" spans="1:10" ht="15" thickBot="1" x14ac:dyDescent="0.4">
      <c r="A91" s="7"/>
      <c r="B91" s="7"/>
      <c r="C91" s="7"/>
      <c r="D91" s="7"/>
      <c r="E91" s="7"/>
      <c r="F91" s="7"/>
      <c r="I91" s="146"/>
      <c r="J91" s="197"/>
    </row>
    <row r="92" spans="1:10" ht="15" thickBot="1" x14ac:dyDescent="0.4">
      <c r="A92" s="9" t="s">
        <v>3065</v>
      </c>
      <c r="B92" s="7" t="s">
        <v>2423</v>
      </c>
      <c r="C92" s="7"/>
      <c r="D92" s="7"/>
      <c r="E92" s="7"/>
      <c r="F92" s="7"/>
      <c r="G92" s="7"/>
      <c r="H92" s="66"/>
      <c r="I92" s="163"/>
      <c r="J92" s="197">
        <v>1</v>
      </c>
    </row>
    <row r="93" spans="1:10" x14ac:dyDescent="0.35">
      <c r="A93" s="7" t="s">
        <v>64</v>
      </c>
      <c r="B93" s="7" t="s">
        <v>39</v>
      </c>
      <c r="C93" s="7"/>
      <c r="D93" s="7"/>
      <c r="E93" s="7"/>
      <c r="F93" s="7"/>
      <c r="G93" s="154"/>
      <c r="H93" s="155">
        <v>1</v>
      </c>
      <c r="I93" s="146"/>
      <c r="J93" s="197"/>
    </row>
    <row r="94" spans="1:10" x14ac:dyDescent="0.35">
      <c r="A94" s="7" t="s">
        <v>67</v>
      </c>
      <c r="B94" s="7" t="s">
        <v>38</v>
      </c>
      <c r="C94" s="7"/>
      <c r="D94" s="7"/>
      <c r="E94" s="7"/>
      <c r="F94" s="7"/>
      <c r="G94" s="154"/>
      <c r="H94" s="155">
        <v>-5</v>
      </c>
      <c r="I94" s="146"/>
      <c r="J94" s="197"/>
    </row>
    <row r="95" spans="1:10" x14ac:dyDescent="0.35">
      <c r="A95" s="7" t="s">
        <v>105</v>
      </c>
      <c r="B95" s="7" t="s">
        <v>3011</v>
      </c>
      <c r="C95" s="7"/>
      <c r="D95" s="7"/>
      <c r="E95" s="7"/>
      <c r="F95" s="7"/>
      <c r="H95" s="155">
        <v>0</v>
      </c>
      <c r="I95" s="146"/>
      <c r="J95" s="197"/>
    </row>
    <row r="96" spans="1:10" ht="15" thickBot="1" x14ac:dyDescent="0.4">
      <c r="A96" s="7"/>
      <c r="B96" s="7"/>
      <c r="C96" s="7"/>
      <c r="D96" s="7"/>
      <c r="E96" s="7"/>
      <c r="F96" s="7"/>
      <c r="I96" s="146"/>
      <c r="J96" s="197"/>
    </row>
    <row r="97" spans="1:10" ht="15" thickBot="1" x14ac:dyDescent="0.4">
      <c r="A97" s="7"/>
      <c r="B97" s="9" t="s">
        <v>3072</v>
      </c>
      <c r="C97" s="7"/>
      <c r="D97" s="7"/>
      <c r="E97" s="7"/>
      <c r="F97" s="7"/>
      <c r="I97" s="163"/>
      <c r="J97" s="197">
        <v>5</v>
      </c>
    </row>
    <row r="98" spans="1:10" x14ac:dyDescent="0.35">
      <c r="A98" s="7"/>
      <c r="B98" s="7" t="s">
        <v>3067</v>
      </c>
      <c r="C98" s="7"/>
      <c r="D98" s="7"/>
      <c r="E98" s="7"/>
      <c r="F98" s="7"/>
      <c r="H98" s="155">
        <v>0</v>
      </c>
      <c r="I98" s="146"/>
      <c r="J98" s="197"/>
    </row>
    <row r="99" spans="1:10" x14ac:dyDescent="0.35">
      <c r="A99" s="7"/>
      <c r="B99" s="7" t="s">
        <v>3068</v>
      </c>
      <c r="C99" s="7"/>
      <c r="D99" s="7"/>
      <c r="E99" s="7"/>
      <c r="F99" s="7"/>
      <c r="H99" s="155">
        <v>1.5</v>
      </c>
      <c r="I99" s="146"/>
      <c r="J99" s="197"/>
    </row>
    <row r="100" spans="1:10" x14ac:dyDescent="0.35">
      <c r="A100" s="7"/>
      <c r="B100" s="7" t="s">
        <v>3069</v>
      </c>
      <c r="C100" s="7"/>
      <c r="D100" s="7"/>
      <c r="E100" s="7"/>
      <c r="F100" s="7"/>
      <c r="H100" s="155">
        <v>2.5</v>
      </c>
      <c r="I100" s="146"/>
      <c r="J100" s="197"/>
    </row>
    <row r="101" spans="1:10" x14ac:dyDescent="0.35">
      <c r="A101" s="7"/>
      <c r="B101" s="7" t="s">
        <v>3070</v>
      </c>
      <c r="C101" s="7"/>
      <c r="D101" s="7"/>
      <c r="E101" s="7"/>
      <c r="F101" s="7"/>
      <c r="H101" s="155">
        <v>3</v>
      </c>
      <c r="I101" s="146"/>
      <c r="J101" s="197"/>
    </row>
    <row r="102" spans="1:10" x14ac:dyDescent="0.35">
      <c r="A102" s="7"/>
      <c r="B102" s="7" t="s">
        <v>3071</v>
      </c>
      <c r="C102" s="7"/>
      <c r="D102" s="7"/>
      <c r="E102" s="7"/>
      <c r="F102" s="7"/>
      <c r="H102" s="155">
        <v>4</v>
      </c>
      <c r="I102" s="146"/>
      <c r="J102" s="197"/>
    </row>
    <row r="103" spans="1:10" x14ac:dyDescent="0.35">
      <c r="A103" s="7"/>
      <c r="B103" s="156">
        <v>1</v>
      </c>
      <c r="C103" s="7"/>
      <c r="D103" s="7"/>
      <c r="E103" s="7"/>
      <c r="F103" s="7"/>
      <c r="H103" s="155">
        <v>5</v>
      </c>
      <c r="I103" s="146"/>
      <c r="J103" s="197"/>
    </row>
    <row r="104" spans="1:10" x14ac:dyDescent="0.35">
      <c r="A104" s="7"/>
      <c r="B104" s="7"/>
      <c r="C104" s="7"/>
      <c r="D104" s="7"/>
      <c r="E104" s="7"/>
      <c r="F104" s="7"/>
      <c r="I104" s="146"/>
      <c r="J104" s="197"/>
    </row>
    <row r="105" spans="1:10" ht="15" thickBot="1" x14ac:dyDescent="0.4">
      <c r="A105" s="7"/>
      <c r="B105" s="7"/>
      <c r="C105" s="7"/>
      <c r="D105" s="7"/>
      <c r="E105" s="7"/>
      <c r="F105" s="7"/>
      <c r="I105" s="146"/>
      <c r="J105" s="197"/>
    </row>
    <row r="106" spans="1:10" ht="15" thickBot="1" x14ac:dyDescent="0.4">
      <c r="A106" s="9" t="s">
        <v>3066</v>
      </c>
      <c r="B106" s="7" t="s">
        <v>3073</v>
      </c>
      <c r="C106" s="7"/>
      <c r="D106" s="7"/>
      <c r="E106" s="7"/>
      <c r="F106" s="7"/>
      <c r="G106" s="7"/>
      <c r="H106" s="66"/>
      <c r="I106" s="163"/>
      <c r="J106" s="197">
        <v>3</v>
      </c>
    </row>
    <row r="107" spans="1:10" x14ac:dyDescent="0.35">
      <c r="A107" s="9"/>
      <c r="B107" s="7" t="s">
        <v>3074</v>
      </c>
      <c r="C107" s="7"/>
      <c r="D107" s="7"/>
      <c r="E107" s="7"/>
      <c r="F107" s="7"/>
      <c r="G107" s="7"/>
      <c r="H107" s="66"/>
      <c r="I107" s="146"/>
      <c r="J107" s="197"/>
    </row>
    <row r="108" spans="1:10" x14ac:dyDescent="0.35">
      <c r="A108" s="7" t="s">
        <v>64</v>
      </c>
      <c r="B108" s="7" t="s">
        <v>39</v>
      </c>
      <c r="C108" s="7"/>
      <c r="D108" s="7"/>
      <c r="E108" s="7"/>
      <c r="F108" s="7"/>
      <c r="G108" s="154"/>
      <c r="H108" s="155">
        <v>3</v>
      </c>
      <c r="I108" s="146"/>
      <c r="J108" s="197"/>
    </row>
    <row r="109" spans="1:10" x14ac:dyDescent="0.35">
      <c r="A109" s="7" t="s">
        <v>67</v>
      </c>
      <c r="B109" s="7" t="s">
        <v>38</v>
      </c>
      <c r="C109" s="7"/>
      <c r="D109" s="7"/>
      <c r="E109" s="7"/>
      <c r="F109" s="7"/>
      <c r="G109" s="154"/>
      <c r="H109" s="155">
        <v>-5</v>
      </c>
      <c r="I109" s="146"/>
      <c r="J109" s="197"/>
    </row>
    <row r="110" spans="1:10" x14ac:dyDescent="0.35">
      <c r="A110" s="7" t="s">
        <v>105</v>
      </c>
      <c r="B110" s="7" t="s">
        <v>3011</v>
      </c>
      <c r="C110" s="7"/>
      <c r="D110" s="7"/>
      <c r="E110" s="7"/>
      <c r="F110" s="7"/>
      <c r="H110" s="155">
        <v>0</v>
      </c>
      <c r="I110" s="146"/>
      <c r="J110" s="197"/>
    </row>
    <row r="111" spans="1:10" ht="15" thickBot="1" x14ac:dyDescent="0.4">
      <c r="A111" s="7"/>
      <c r="B111" s="7"/>
      <c r="C111" s="7"/>
      <c r="D111" s="7"/>
      <c r="E111" s="7"/>
      <c r="F111" s="7"/>
      <c r="I111" s="146"/>
      <c r="J111" s="197"/>
    </row>
    <row r="112" spans="1:10" ht="15" thickBot="1" x14ac:dyDescent="0.4">
      <c r="A112" s="9" t="s">
        <v>3662</v>
      </c>
      <c r="B112" s="7" t="s">
        <v>3663</v>
      </c>
      <c r="C112" s="7"/>
      <c r="D112" s="7"/>
      <c r="E112" s="7"/>
      <c r="F112" s="7"/>
      <c r="I112" s="163"/>
      <c r="J112" s="197">
        <v>0</v>
      </c>
    </row>
    <row r="113" spans="1:10" x14ac:dyDescent="0.35">
      <c r="A113" s="7" t="s">
        <v>64</v>
      </c>
      <c r="B113" s="7" t="s">
        <v>39</v>
      </c>
      <c r="C113" s="7"/>
      <c r="D113" s="7"/>
      <c r="E113" s="7"/>
      <c r="F113" s="7"/>
      <c r="G113" s="154"/>
      <c r="H113" s="155">
        <v>0</v>
      </c>
      <c r="I113" s="146"/>
      <c r="J113" s="197"/>
    </row>
    <row r="114" spans="1:10" x14ac:dyDescent="0.35">
      <c r="A114" s="7" t="s">
        <v>67</v>
      </c>
      <c r="B114" s="7" t="s">
        <v>38</v>
      </c>
      <c r="C114" s="7"/>
      <c r="D114" s="7"/>
      <c r="E114" s="7"/>
      <c r="F114" s="7"/>
      <c r="G114" s="154"/>
      <c r="H114" s="155">
        <v>0</v>
      </c>
      <c r="I114" s="146"/>
      <c r="J114" s="197"/>
    </row>
    <row r="115" spans="1:10" x14ac:dyDescent="0.35">
      <c r="A115" s="7" t="s">
        <v>105</v>
      </c>
      <c r="B115" s="7" t="s">
        <v>3011</v>
      </c>
      <c r="C115" s="7"/>
      <c r="D115" s="7"/>
      <c r="E115" s="7"/>
      <c r="F115" s="7"/>
      <c r="H115" s="155">
        <v>0</v>
      </c>
      <c r="I115" s="146"/>
      <c r="J115" s="197"/>
    </row>
    <row r="116" spans="1:10" x14ac:dyDescent="0.35">
      <c r="A116" s="7"/>
      <c r="B116" s="7"/>
      <c r="C116" s="7"/>
      <c r="D116" s="7"/>
      <c r="E116" s="7"/>
      <c r="F116" s="7"/>
      <c r="I116" s="146"/>
      <c r="J116" s="197"/>
    </row>
    <row r="117" spans="1:10" x14ac:dyDescent="0.35">
      <c r="A117" s="9" t="s">
        <v>3664</v>
      </c>
      <c r="B117" s="7" t="s">
        <v>3680</v>
      </c>
      <c r="C117" s="7"/>
      <c r="D117" s="7"/>
      <c r="E117" s="7"/>
      <c r="F117" s="7"/>
      <c r="I117" s="146"/>
      <c r="J117" s="197"/>
    </row>
    <row r="118" spans="1:10" x14ac:dyDescent="0.35">
      <c r="A118" s="185" t="s">
        <v>3683</v>
      </c>
      <c r="B118" s="7"/>
      <c r="C118" s="7"/>
      <c r="D118" s="7"/>
      <c r="E118" s="7"/>
      <c r="F118" s="7"/>
      <c r="I118" s="146"/>
      <c r="J118" s="197"/>
    </row>
    <row r="119" spans="1:10" x14ac:dyDescent="0.35">
      <c r="A119" s="9"/>
      <c r="B119" s="186" t="s">
        <v>3684</v>
      </c>
      <c r="C119" s="186"/>
      <c r="D119" s="186"/>
      <c r="E119" s="186"/>
      <c r="F119" s="186"/>
      <c r="G119" s="187"/>
      <c r="H119" s="187"/>
      <c r="I119" s="146"/>
      <c r="J119" s="197"/>
    </row>
    <row r="120" spans="1:10" ht="15" thickBot="1" x14ac:dyDescent="0.4">
      <c r="A120" s="9"/>
      <c r="B120" s="186" t="s">
        <v>3689</v>
      </c>
      <c r="C120" s="186"/>
      <c r="D120" s="186"/>
      <c r="E120" s="186"/>
      <c r="F120" s="186"/>
      <c r="G120" s="187"/>
      <c r="H120" s="187"/>
      <c r="I120" s="146"/>
      <c r="J120" s="197"/>
    </row>
    <row r="121" spans="1:10" ht="15" thickBot="1" x14ac:dyDescent="0.4">
      <c r="A121" s="7" t="s">
        <v>3665</v>
      </c>
      <c r="B121" s="75" t="s">
        <v>3666</v>
      </c>
      <c r="C121" s="7"/>
      <c r="D121" s="7"/>
      <c r="E121" s="7"/>
      <c r="F121" s="7"/>
      <c r="I121" s="198">
        <f>H122+H123</f>
        <v>0</v>
      </c>
      <c r="J121" s="197">
        <v>3</v>
      </c>
    </row>
    <row r="122" spans="1:10" x14ac:dyDescent="0.35">
      <c r="A122" s="7"/>
      <c r="B122" s="7" t="s">
        <v>3667</v>
      </c>
      <c r="C122" s="7"/>
      <c r="D122" s="7"/>
      <c r="E122" s="204"/>
      <c r="F122" s="7"/>
      <c r="H122" s="7">
        <f>IF(E122="Yes",1,IF(E122="No",-1,IF(E122="",0)))</f>
        <v>0</v>
      </c>
      <c r="I122" s="146"/>
      <c r="J122" s="197"/>
    </row>
    <row r="123" spans="1:10" x14ac:dyDescent="0.35">
      <c r="A123" s="7"/>
      <c r="B123" s="7" t="s">
        <v>3690</v>
      </c>
      <c r="C123" s="7"/>
      <c r="D123" s="7"/>
      <c r="E123" s="204"/>
      <c r="F123" s="7"/>
      <c r="H123" s="155">
        <f>IF(E123="FC",2,IF(E123="CC",0,IF(E123="ND",-1,IF(E123="NL",-2,IF(E123="",0)))))</f>
        <v>0</v>
      </c>
      <c r="I123" s="146"/>
      <c r="J123" s="197"/>
    </row>
    <row r="124" spans="1:10" ht="15" thickBot="1" x14ac:dyDescent="0.4">
      <c r="A124" s="7"/>
      <c r="B124" s="7"/>
      <c r="C124" s="7"/>
      <c r="D124" s="7"/>
      <c r="E124" s="7"/>
      <c r="F124" s="7"/>
      <c r="I124" s="146"/>
      <c r="J124" s="197"/>
    </row>
    <row r="125" spans="1:10" ht="15" thickBot="1" x14ac:dyDescent="0.4">
      <c r="A125" s="7" t="s">
        <v>3669</v>
      </c>
      <c r="B125" s="75" t="s">
        <v>3670</v>
      </c>
      <c r="C125" s="7"/>
      <c r="D125" s="7"/>
      <c r="E125" s="7"/>
      <c r="F125" s="7"/>
      <c r="I125" s="198">
        <f>H126+H127</f>
        <v>0</v>
      </c>
      <c r="J125" s="197">
        <v>3</v>
      </c>
    </row>
    <row r="126" spans="1:10" x14ac:dyDescent="0.35">
      <c r="A126" s="7"/>
      <c r="B126" s="7" t="s">
        <v>3671</v>
      </c>
      <c r="C126" s="7"/>
      <c r="D126" s="7"/>
      <c r="E126" s="204"/>
      <c r="F126" s="7"/>
      <c r="H126" s="7">
        <f>IF(E126="Yes",1,IF(E126="No",-1,IF(E126="",0)))</f>
        <v>0</v>
      </c>
      <c r="I126" s="146"/>
      <c r="J126" s="197"/>
    </row>
    <row r="127" spans="1:10" x14ac:dyDescent="0.35">
      <c r="A127" s="7"/>
      <c r="B127" s="7" t="s">
        <v>3668</v>
      </c>
      <c r="C127" s="7"/>
      <c r="D127" s="7"/>
      <c r="E127" s="204"/>
      <c r="F127" s="7"/>
      <c r="H127" s="155">
        <f>IF(E127="FC",2,IF(E127="CC",0,IF(E127="ND",-1,IF(E127="NL",-2,IF(E127="",0)))))</f>
        <v>0</v>
      </c>
      <c r="I127" s="146"/>
      <c r="J127" s="197"/>
    </row>
    <row r="128" spans="1:10" ht="15" thickBot="1" x14ac:dyDescent="0.4">
      <c r="A128" s="7"/>
      <c r="B128" s="7"/>
      <c r="C128" s="7"/>
      <c r="D128" s="7"/>
      <c r="E128" s="7"/>
      <c r="F128" s="7" t="s">
        <v>3681</v>
      </c>
      <c r="I128" s="146"/>
      <c r="J128" s="197"/>
    </row>
    <row r="129" spans="1:13" ht="15" thickBot="1" x14ac:dyDescent="0.4">
      <c r="A129" s="7" t="s">
        <v>3672</v>
      </c>
      <c r="B129" s="75" t="s">
        <v>3673</v>
      </c>
      <c r="C129" s="7"/>
      <c r="I129" s="198">
        <f>H130+H131</f>
        <v>0</v>
      </c>
      <c r="J129" s="197">
        <v>3</v>
      </c>
    </row>
    <row r="130" spans="1:13" x14ac:dyDescent="0.35">
      <c r="A130" s="7"/>
      <c r="B130" s="7" t="s">
        <v>3671</v>
      </c>
      <c r="C130" s="7"/>
      <c r="D130" s="7"/>
      <c r="E130" s="204"/>
      <c r="F130" s="7"/>
      <c r="H130" s="7">
        <f>IF(E130="Yes",1,IF(E130="No",-1,IF(E130="",0)))</f>
        <v>0</v>
      </c>
      <c r="I130" s="146"/>
      <c r="J130" s="197"/>
    </row>
    <row r="131" spans="1:13" x14ac:dyDescent="0.35">
      <c r="A131" s="7"/>
      <c r="B131" s="7" t="s">
        <v>3668</v>
      </c>
      <c r="C131" s="7"/>
      <c r="D131" s="7"/>
      <c r="E131" s="204"/>
      <c r="F131" s="7"/>
      <c r="H131" s="155">
        <f>IF(E131="FC",2,IF(E131="CC",0,IF(E131="ND",-1,IF(E131="NL",-2,IF(E131="",0)))))</f>
        <v>0</v>
      </c>
      <c r="I131" s="146"/>
      <c r="J131" s="197"/>
    </row>
    <row r="132" spans="1:13" ht="15" thickBot="1" x14ac:dyDescent="0.4">
      <c r="A132" s="7"/>
      <c r="B132" s="7"/>
      <c r="C132" s="7"/>
      <c r="D132" s="7"/>
      <c r="E132" s="7"/>
      <c r="F132" s="7"/>
      <c r="I132" s="146"/>
      <c r="J132" s="197"/>
    </row>
    <row r="133" spans="1:13" ht="15" thickBot="1" x14ac:dyDescent="0.4">
      <c r="A133" s="7" t="s">
        <v>3674</v>
      </c>
      <c r="B133" s="75" t="s">
        <v>3675</v>
      </c>
      <c r="C133" s="7"/>
      <c r="D133" s="7"/>
      <c r="E133" s="7"/>
      <c r="F133" s="7"/>
      <c r="I133" s="198">
        <f>H134+H135</f>
        <v>0</v>
      </c>
      <c r="J133" s="197">
        <v>3</v>
      </c>
    </row>
    <row r="134" spans="1:13" x14ac:dyDescent="0.35">
      <c r="A134" s="7"/>
      <c r="B134" s="7" t="s">
        <v>3671</v>
      </c>
      <c r="C134" s="7"/>
      <c r="D134" s="7"/>
      <c r="E134" s="204"/>
      <c r="F134" s="7"/>
      <c r="H134" s="7">
        <f>IF(E134="Yes",1,IF(E134="No",-1,IF(E134="",0)))</f>
        <v>0</v>
      </c>
      <c r="I134" s="146"/>
      <c r="J134" s="197"/>
    </row>
    <row r="135" spans="1:13" x14ac:dyDescent="0.35">
      <c r="A135" s="7"/>
      <c r="B135" s="7" t="s">
        <v>3668</v>
      </c>
      <c r="C135" s="7"/>
      <c r="D135" s="7"/>
      <c r="E135" s="204"/>
      <c r="F135" s="7"/>
      <c r="H135" s="155">
        <f>IF(E135="FC",2,IF(E135="CC",0,IF(E135="ND",-1,IF(E135="NL",-2,IF(E135="",0)))))</f>
        <v>0</v>
      </c>
      <c r="I135" s="146"/>
      <c r="J135" s="197"/>
    </row>
    <row r="136" spans="1:13" ht="15" thickBot="1" x14ac:dyDescent="0.4">
      <c r="A136" s="7"/>
      <c r="B136" s="7"/>
      <c r="C136" s="7"/>
      <c r="D136" s="7"/>
      <c r="E136" s="7"/>
      <c r="F136" s="7"/>
      <c r="I136" s="146"/>
      <c r="J136" s="197"/>
    </row>
    <row r="137" spans="1:13" ht="15" thickBot="1" x14ac:dyDescent="0.4">
      <c r="A137" s="7" t="s">
        <v>3676</v>
      </c>
      <c r="B137" s="75" t="s">
        <v>3677</v>
      </c>
      <c r="C137" s="7"/>
      <c r="D137" s="7"/>
      <c r="E137" s="7"/>
      <c r="F137" s="7"/>
      <c r="I137" s="198">
        <f>H138+H139</f>
        <v>0</v>
      </c>
      <c r="J137" s="197">
        <v>3</v>
      </c>
    </row>
    <row r="138" spans="1:13" x14ac:dyDescent="0.35">
      <c r="A138" s="7"/>
      <c r="B138" s="7" t="s">
        <v>3671</v>
      </c>
      <c r="C138" s="7"/>
      <c r="D138" s="7"/>
      <c r="E138" s="204"/>
      <c r="F138" s="7"/>
      <c r="H138" s="7">
        <f>IF(E138="Yes",1,IF(E138="No",-1,IF(E138="",0)))</f>
        <v>0</v>
      </c>
      <c r="I138" s="146"/>
      <c r="J138" s="197"/>
    </row>
    <row r="139" spans="1:13" x14ac:dyDescent="0.35">
      <c r="A139" s="7"/>
      <c r="B139" s="7" t="s">
        <v>3668</v>
      </c>
      <c r="C139" s="7"/>
      <c r="D139" s="7"/>
      <c r="E139" s="204"/>
      <c r="F139" s="7"/>
      <c r="H139" s="155">
        <f>IF(E139="FC",2,IF(E139="CC",0,IF(E139="ND",-1,IF(E139="NL",-2,IF(E139="",0)))))</f>
        <v>0</v>
      </c>
      <c r="I139" s="146"/>
      <c r="J139" s="197"/>
    </row>
    <row r="140" spans="1:13" ht="15" thickBot="1" x14ac:dyDescent="0.4">
      <c r="A140" s="7"/>
      <c r="B140" s="7"/>
      <c r="C140" s="7"/>
      <c r="D140" s="7"/>
      <c r="E140" s="7"/>
      <c r="F140" s="7"/>
      <c r="I140" s="146"/>
      <c r="J140" s="197"/>
      <c r="M140" s="2"/>
    </row>
    <row r="141" spans="1:13" ht="15" thickBot="1" x14ac:dyDescent="0.4">
      <c r="A141" s="7" t="s">
        <v>3678</v>
      </c>
      <c r="B141" s="75" t="s">
        <v>3679</v>
      </c>
      <c r="C141" s="7"/>
      <c r="D141" s="7"/>
      <c r="E141" s="7"/>
      <c r="F141" s="7"/>
      <c r="I141" s="198">
        <f>H142+H143</f>
        <v>0</v>
      </c>
      <c r="J141" s="197">
        <v>3</v>
      </c>
    </row>
    <row r="142" spans="1:13" x14ac:dyDescent="0.35">
      <c r="A142" s="7"/>
      <c r="B142" s="7" t="s">
        <v>3671</v>
      </c>
      <c r="C142" s="7"/>
      <c r="D142" s="7"/>
      <c r="E142" s="204"/>
      <c r="F142" s="7"/>
      <c r="H142" s="7">
        <f>IF(E142="Yes",1,IF(E142="No",-1,IF(E142="",0)))</f>
        <v>0</v>
      </c>
      <c r="I142" s="146"/>
      <c r="J142" s="197"/>
    </row>
    <row r="143" spans="1:13" x14ac:dyDescent="0.35">
      <c r="A143" s="7"/>
      <c r="B143" s="7" t="s">
        <v>3668</v>
      </c>
      <c r="C143" s="7"/>
      <c r="D143" s="7"/>
      <c r="E143" s="204"/>
      <c r="F143" s="7"/>
      <c r="H143" s="155">
        <f>IF(E143="FC",2,IF(E143="CC",0,IF(E143="ND",-1,IF(E143="NL",-2,IF(E143="",0)))))</f>
        <v>0</v>
      </c>
      <c r="I143" s="146"/>
      <c r="J143" s="197"/>
    </row>
    <row r="144" spans="1:13" ht="15" thickBot="1" x14ac:dyDescent="0.4">
      <c r="A144" s="7"/>
      <c r="B144" s="7"/>
      <c r="C144" s="7"/>
      <c r="D144" s="7"/>
      <c r="E144" s="7"/>
      <c r="F144" s="7"/>
      <c r="G144" s="7"/>
      <c r="H144" s="66"/>
      <c r="I144" s="146"/>
      <c r="J144" s="197"/>
    </row>
    <row r="145" spans="1:20" ht="15" thickBot="1" x14ac:dyDescent="0.4">
      <c r="A145" s="9" t="s">
        <v>3075</v>
      </c>
      <c r="B145" s="7"/>
      <c r="C145" s="7"/>
      <c r="D145" s="7"/>
      <c r="E145" s="7"/>
      <c r="F145" s="7"/>
      <c r="G145" s="7"/>
      <c r="H145" s="66"/>
      <c r="I145" s="198">
        <f>SUM(H147:H154)</f>
        <v>0</v>
      </c>
      <c r="J145" s="197">
        <v>4</v>
      </c>
    </row>
    <row r="146" spans="1:20" ht="24" x14ac:dyDescent="0.35">
      <c r="A146" s="9"/>
      <c r="B146" s="7" t="s">
        <v>3076</v>
      </c>
      <c r="C146" s="7"/>
      <c r="D146" s="7"/>
      <c r="E146" s="7"/>
      <c r="F146" s="7"/>
      <c r="G146" s="161" t="s">
        <v>3703</v>
      </c>
      <c r="H146" s="66"/>
      <c r="I146" s="146"/>
      <c r="J146" s="197"/>
    </row>
    <row r="147" spans="1:20" x14ac:dyDescent="0.35">
      <c r="A147" s="157" t="s">
        <v>3014</v>
      </c>
      <c r="B147" s="111" t="s">
        <v>2418</v>
      </c>
      <c r="C147" s="5"/>
      <c r="D147" s="5"/>
      <c r="E147" s="5"/>
      <c r="F147" s="5"/>
      <c r="G147" s="204"/>
      <c r="H147" s="7">
        <f>IF(G147="Yes",5,IF(G147="No",0,IF(G147="",0)))</f>
        <v>0</v>
      </c>
      <c r="I147" s="147"/>
      <c r="J147" s="197"/>
    </row>
    <row r="148" spans="1:20" x14ac:dyDescent="0.35">
      <c r="A148" s="42" t="s">
        <v>3015</v>
      </c>
      <c r="B148" s="2" t="s">
        <v>2415</v>
      </c>
      <c r="C148" s="7"/>
      <c r="D148" s="7"/>
      <c r="E148" s="7"/>
      <c r="F148" s="7"/>
      <c r="G148" s="204"/>
      <c r="H148" s="7">
        <f t="shared" ref="H148:H154" si="0">IF(G148="Yes",5,IF(G148="No",0,IF(G148="",0)))</f>
        <v>0</v>
      </c>
      <c r="I148" s="147"/>
      <c r="J148" s="197"/>
    </row>
    <row r="149" spans="1:20" x14ac:dyDescent="0.35">
      <c r="A149" s="42" t="s">
        <v>105</v>
      </c>
      <c r="B149" s="2" t="s">
        <v>2417</v>
      </c>
      <c r="C149" s="7"/>
      <c r="D149" s="7"/>
      <c r="E149" s="7"/>
      <c r="F149" s="7"/>
      <c r="G149" s="204"/>
      <c r="H149" s="7">
        <f t="shared" si="0"/>
        <v>0</v>
      </c>
      <c r="I149" s="147"/>
      <c r="J149" s="197"/>
    </row>
    <row r="150" spans="1:20" x14ac:dyDescent="0.35">
      <c r="A150" s="42" t="s">
        <v>3016</v>
      </c>
      <c r="B150" s="2" t="s">
        <v>2416</v>
      </c>
      <c r="C150" s="7"/>
      <c r="D150" s="7"/>
      <c r="E150" s="7"/>
      <c r="F150" s="7"/>
      <c r="G150" s="204"/>
      <c r="H150" s="7">
        <f t="shared" si="0"/>
        <v>0</v>
      </c>
      <c r="I150" s="147"/>
      <c r="J150" s="197"/>
    </row>
    <row r="151" spans="1:20" x14ac:dyDescent="0.35">
      <c r="A151" s="158" t="s">
        <v>3017</v>
      </c>
      <c r="B151" s="159" t="s">
        <v>2419</v>
      </c>
      <c r="G151" s="204"/>
      <c r="H151" s="7">
        <f t="shared" si="0"/>
        <v>0</v>
      </c>
      <c r="I151" s="147"/>
      <c r="J151" s="197"/>
      <c r="T151" s="144"/>
    </row>
    <row r="152" spans="1:20" x14ac:dyDescent="0.35">
      <c r="A152" s="158" t="s">
        <v>3018</v>
      </c>
      <c r="B152" s="160" t="s">
        <v>2420</v>
      </c>
      <c r="G152" s="204"/>
      <c r="H152" s="7">
        <f t="shared" si="0"/>
        <v>0</v>
      </c>
      <c r="I152" s="147"/>
      <c r="J152" s="197"/>
    </row>
    <row r="153" spans="1:20" x14ac:dyDescent="0.35">
      <c r="A153" s="158" t="s">
        <v>3019</v>
      </c>
      <c r="B153" s="160" t="s">
        <v>3694</v>
      </c>
      <c r="G153" s="204"/>
      <c r="H153" s="7">
        <f t="shared" si="0"/>
        <v>0</v>
      </c>
      <c r="I153" s="147"/>
      <c r="J153" s="197"/>
    </row>
    <row r="154" spans="1:20" x14ac:dyDescent="0.35">
      <c r="A154" s="158" t="s">
        <v>3693</v>
      </c>
      <c r="B154" t="s">
        <v>2421</v>
      </c>
      <c r="G154" s="204"/>
      <c r="H154" s="7">
        <f t="shared" si="0"/>
        <v>0</v>
      </c>
      <c r="I154" s="147"/>
      <c r="J154" s="197"/>
    </row>
    <row r="155" spans="1:20" x14ac:dyDescent="0.35">
      <c r="B155"/>
      <c r="I155" s="146"/>
      <c r="J155" s="197"/>
    </row>
    <row r="156" spans="1:20" ht="15" thickBot="1" x14ac:dyDescent="0.4">
      <c r="A156" s="9" t="s">
        <v>3078</v>
      </c>
      <c r="B156"/>
      <c r="I156" s="146"/>
      <c r="J156" s="197"/>
    </row>
    <row r="157" spans="1:20" ht="15" thickBot="1" x14ac:dyDescent="0.4">
      <c r="A157" s="9"/>
      <c r="B157" s="9" t="s">
        <v>3643</v>
      </c>
      <c r="I157" s="163">
        <f>H159</f>
        <v>0</v>
      </c>
      <c r="J157" s="197">
        <v>3</v>
      </c>
    </row>
    <row r="158" spans="1:20" x14ac:dyDescent="0.35">
      <c r="I158" s="146"/>
    </row>
    <row r="159" spans="1:20" x14ac:dyDescent="0.35">
      <c r="A159" s="7" t="s">
        <v>64</v>
      </c>
      <c r="B159" s="7" t="s">
        <v>3691</v>
      </c>
      <c r="C159" s="7"/>
      <c r="D159" s="7"/>
      <c r="E159" s="204"/>
      <c r="F159" s="7"/>
      <c r="G159" s="154"/>
      <c r="H159" s="7">
        <f>IF(E159="Yes",3,IF(E159="No",0,IF(E159="",0)))</f>
        <v>0</v>
      </c>
      <c r="I159" s="146"/>
    </row>
    <row r="160" spans="1:20" x14ac:dyDescent="0.35">
      <c r="A160" s="7"/>
      <c r="B160" s="7" t="s">
        <v>3692</v>
      </c>
      <c r="C160" s="7"/>
      <c r="D160" s="7"/>
      <c r="E160" s="7"/>
      <c r="F160" s="7"/>
      <c r="G160" s="154"/>
      <c r="H160" s="155"/>
      <c r="I160" s="146"/>
    </row>
    <row r="161" spans="1:10" ht="15" thickBot="1" x14ac:dyDescent="0.4">
      <c r="A161" s="7"/>
      <c r="B161" s="7"/>
      <c r="C161" s="7"/>
      <c r="D161" s="7"/>
      <c r="E161" s="7"/>
      <c r="F161" s="7"/>
      <c r="I161" s="146"/>
    </row>
    <row r="162" spans="1:10" ht="16" thickBot="1" x14ac:dyDescent="0.4">
      <c r="D162" s="3" t="s">
        <v>139</v>
      </c>
      <c r="E162" s="3"/>
      <c r="F162" s="3"/>
      <c r="G162" s="3"/>
      <c r="I162" s="31">
        <f>SUM(I3,I9,I14,I23,I29,I92,I106,I39,I49,I58,I67,I75,I81,I157,I97,I145, I141,I137,I133,I129,I125,I121,I112,I87)</f>
        <v>0</v>
      </c>
      <c r="J162" s="9">
        <f>SUM(J3:J161)</f>
        <v>58</v>
      </c>
    </row>
  </sheetData>
  <sheetProtection algorithmName="SHA-512" hashValue="7bQHgmuB4DDF762zvuXillqnYeVtC+9yBV/dGHia0wLcDnqYSJWTfbSbaaHM5J4jucYU4iVmeGft63b8Bnih3A==" saltValue="CM1nT4fLMvQMYiruw9DmZg==" spinCount="100000" sheet="1" objects="1" scenarios="1" selectLockedCells="1"/>
  <dataConsolidate/>
  <mergeCells count="5">
    <mergeCell ref="A43:H43"/>
    <mergeCell ref="A1:I1"/>
    <mergeCell ref="A5:G5"/>
    <mergeCell ref="A6:G6"/>
    <mergeCell ref="A7:G7"/>
  </mergeCells>
  <pageMargins left="0.7" right="0.7" top="0.7" bottom="1.45" header="0.17" footer="1.45"/>
  <pageSetup scale="87" orientation="portrait" r:id="rId1"/>
  <rowBreaks count="2" manualBreakCount="2">
    <brk id="28" max="8" man="1"/>
    <brk id="66" max="8"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t " prompt="Select One " xr:uid="{FBB09497-696E-4D29-B96F-7524D546D1D3}">
          <x14:formula1>
            <xm:f>Choices!$A$1:$A$3</xm:f>
          </x14:formula1>
          <xm:sqref>E122 E126 E130 E134 E138 E142 E159 G147:G154</xm:sqref>
        </x14:dataValidation>
        <x14:dataValidation type="list" allowBlank="1" showInputMessage="1" showErrorMessage="1" promptTitle="Select " prompt="Select one " xr:uid="{B08CAD54-219A-4F24-8BE6-A41E5FDD4736}">
          <x14:formula1>
            <xm:f>Choices!$C$1:$C$5</xm:f>
          </x14:formula1>
          <xm:sqref>E123 E127 E131 E135 E139 E143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31B3-B3A6-4540-9FC3-6F6BCC9C587B}">
  <dimension ref="A1:WVW272"/>
  <sheetViews>
    <sheetView topLeftCell="A177" zoomScale="140" zoomScaleNormal="140" zoomScaleSheetLayoutView="100" workbookViewId="0">
      <selection activeCell="A8" sqref="A8"/>
    </sheetView>
  </sheetViews>
  <sheetFormatPr defaultColWidth="8.90625" defaultRowHeight="12.5" x14ac:dyDescent="0.25"/>
  <cols>
    <col min="1" max="1" width="8.90625" style="115"/>
    <col min="2" max="2" width="11.90625" style="115" customWidth="1"/>
    <col min="3" max="3" width="15.36328125" style="115" customWidth="1"/>
    <col min="4" max="7" width="8.90625" style="115"/>
    <col min="8" max="8" width="14.453125" style="115" customWidth="1"/>
    <col min="9" max="10" width="9.36328125" style="115" customWidth="1"/>
    <col min="11" max="11" width="12.08984375" style="115" customWidth="1"/>
    <col min="12" max="12" width="10.453125" style="115" bestFit="1" customWidth="1"/>
    <col min="13" max="15" width="9.08984375" style="115" hidden="1" customWidth="1"/>
    <col min="16" max="16" width="4" style="115" customWidth="1"/>
    <col min="17" max="17" width="8.90625" style="123"/>
    <col min="18" max="18" width="4.6328125" style="115" customWidth="1"/>
    <col min="19" max="260" width="8.90625" style="115"/>
    <col min="261" max="261" width="10.453125" style="115" bestFit="1" customWidth="1"/>
    <col min="262" max="266" width="8.90625" style="115"/>
    <col min="267" max="267" width="9.36328125" style="115" customWidth="1"/>
    <col min="268" max="268" width="10.453125" style="115" bestFit="1" customWidth="1"/>
    <col min="269" max="271" width="9.08984375" style="115" hidden="1" customWidth="1"/>
    <col min="272" max="272" width="4" style="115" customWidth="1"/>
    <col min="273" max="273" width="8.90625" style="115"/>
    <col min="274" max="274" width="4.6328125" style="115" customWidth="1"/>
    <col min="275" max="516" width="8.90625" style="115"/>
    <col min="517" max="517" width="10.453125" style="115" bestFit="1" customWidth="1"/>
    <col min="518" max="522" width="8.90625" style="115"/>
    <col min="523" max="523" width="9.36328125" style="115" customWidth="1"/>
    <col min="524" max="524" width="10.453125" style="115" bestFit="1" customWidth="1"/>
    <col min="525" max="527" width="9.08984375" style="115" hidden="1" customWidth="1"/>
    <col min="528" max="528" width="4" style="115" customWidth="1"/>
    <col min="529" max="529" width="8.90625" style="115"/>
    <col min="530" max="530" width="4.6328125" style="115" customWidth="1"/>
    <col min="531" max="772" width="8.90625" style="115"/>
    <col min="773" max="773" width="10.453125" style="115" bestFit="1" customWidth="1"/>
    <col min="774" max="778" width="8.90625" style="115"/>
    <col min="779" max="779" width="9.36328125" style="115" customWidth="1"/>
    <col min="780" max="780" width="10.453125" style="115" bestFit="1" customWidth="1"/>
    <col min="781" max="783" width="9.08984375" style="115" hidden="1" customWidth="1"/>
    <col min="784" max="784" width="4" style="115" customWidth="1"/>
    <col min="785" max="785" width="8.90625" style="115"/>
    <col min="786" max="786" width="4.6328125" style="115" customWidth="1"/>
    <col min="787" max="1028" width="8.90625" style="115"/>
    <col min="1029" max="1029" width="10.453125" style="115" bestFit="1" customWidth="1"/>
    <col min="1030" max="1034" width="8.90625" style="115"/>
    <col min="1035" max="1035" width="9.36328125" style="115" customWidth="1"/>
    <col min="1036" max="1036" width="10.453125" style="115" bestFit="1" customWidth="1"/>
    <col min="1037" max="1039" width="9.08984375" style="115" hidden="1" customWidth="1"/>
    <col min="1040" max="1040" width="4" style="115" customWidth="1"/>
    <col min="1041" max="1041" width="8.90625" style="115"/>
    <col min="1042" max="1042" width="4.6328125" style="115" customWidth="1"/>
    <col min="1043" max="1284" width="8.90625" style="115"/>
    <col min="1285" max="1285" width="10.453125" style="115" bestFit="1" customWidth="1"/>
    <col min="1286" max="1290" width="8.90625" style="115"/>
    <col min="1291" max="1291" width="9.36328125" style="115" customWidth="1"/>
    <col min="1292" max="1292" width="10.453125" style="115" bestFit="1" customWidth="1"/>
    <col min="1293" max="1295" width="9.08984375" style="115" hidden="1" customWidth="1"/>
    <col min="1296" max="1296" width="4" style="115" customWidth="1"/>
    <col min="1297" max="1297" width="8.90625" style="115"/>
    <col min="1298" max="1298" width="4.6328125" style="115" customWidth="1"/>
    <col min="1299" max="1540" width="8.90625" style="115"/>
    <col min="1541" max="1541" width="10.453125" style="115" bestFit="1" customWidth="1"/>
    <col min="1542" max="1546" width="8.90625" style="115"/>
    <col min="1547" max="1547" width="9.36328125" style="115" customWidth="1"/>
    <col min="1548" max="1548" width="10.453125" style="115" bestFit="1" customWidth="1"/>
    <col min="1549" max="1551" width="9.08984375" style="115" hidden="1" customWidth="1"/>
    <col min="1552" max="1552" width="4" style="115" customWidth="1"/>
    <col min="1553" max="1553" width="8.90625" style="115"/>
    <col min="1554" max="1554" width="4.6328125" style="115" customWidth="1"/>
    <col min="1555" max="1796" width="8.90625" style="115"/>
    <col min="1797" max="1797" width="10.453125" style="115" bestFit="1" customWidth="1"/>
    <col min="1798" max="1802" width="8.90625" style="115"/>
    <col min="1803" max="1803" width="9.36328125" style="115" customWidth="1"/>
    <col min="1804" max="1804" width="10.453125" style="115" bestFit="1" customWidth="1"/>
    <col min="1805" max="1807" width="9.08984375" style="115" hidden="1" customWidth="1"/>
    <col min="1808" max="1808" width="4" style="115" customWidth="1"/>
    <col min="1809" max="1809" width="8.90625" style="115"/>
    <col min="1810" max="1810" width="4.6328125" style="115" customWidth="1"/>
    <col min="1811" max="2052" width="8.90625" style="115"/>
    <col min="2053" max="2053" width="10.453125" style="115" bestFit="1" customWidth="1"/>
    <col min="2054" max="2058" width="8.90625" style="115"/>
    <col min="2059" max="2059" width="9.36328125" style="115" customWidth="1"/>
    <col min="2060" max="2060" width="10.453125" style="115" bestFit="1" customWidth="1"/>
    <col min="2061" max="2063" width="9.08984375" style="115" hidden="1" customWidth="1"/>
    <col min="2064" max="2064" width="4" style="115" customWidth="1"/>
    <col min="2065" max="2065" width="8.90625" style="115"/>
    <col min="2066" max="2066" width="4.6328125" style="115" customWidth="1"/>
    <col min="2067" max="2308" width="8.90625" style="115"/>
    <col min="2309" max="2309" width="10.453125" style="115" bestFit="1" customWidth="1"/>
    <col min="2310" max="2314" width="8.90625" style="115"/>
    <col min="2315" max="2315" width="9.36328125" style="115" customWidth="1"/>
    <col min="2316" max="2316" width="10.453125" style="115" bestFit="1" customWidth="1"/>
    <col min="2317" max="2319" width="9.08984375" style="115" hidden="1" customWidth="1"/>
    <col min="2320" max="2320" width="4" style="115" customWidth="1"/>
    <col min="2321" max="2321" width="8.90625" style="115"/>
    <col min="2322" max="2322" width="4.6328125" style="115" customWidth="1"/>
    <col min="2323" max="2564" width="8.90625" style="115"/>
    <col min="2565" max="2565" width="10.453125" style="115" bestFit="1" customWidth="1"/>
    <col min="2566" max="2570" width="8.90625" style="115"/>
    <col min="2571" max="2571" width="9.36328125" style="115" customWidth="1"/>
    <col min="2572" max="2572" width="10.453125" style="115" bestFit="1" customWidth="1"/>
    <col min="2573" max="2575" width="9.08984375" style="115" hidden="1" customWidth="1"/>
    <col min="2576" max="2576" width="4" style="115" customWidth="1"/>
    <col min="2577" max="2577" width="8.90625" style="115"/>
    <col min="2578" max="2578" width="4.6328125" style="115" customWidth="1"/>
    <col min="2579" max="2820" width="8.90625" style="115"/>
    <col min="2821" max="2821" width="10.453125" style="115" bestFit="1" customWidth="1"/>
    <col min="2822" max="2826" width="8.90625" style="115"/>
    <col min="2827" max="2827" width="9.36328125" style="115" customWidth="1"/>
    <col min="2828" max="2828" width="10.453125" style="115" bestFit="1" customWidth="1"/>
    <col min="2829" max="2831" width="9.08984375" style="115" hidden="1" customWidth="1"/>
    <col min="2832" max="2832" width="4" style="115" customWidth="1"/>
    <col min="2833" max="2833" width="8.90625" style="115"/>
    <col min="2834" max="2834" width="4.6328125" style="115" customWidth="1"/>
    <col min="2835" max="3076" width="8.90625" style="115"/>
    <col min="3077" max="3077" width="10.453125" style="115" bestFit="1" customWidth="1"/>
    <col min="3078" max="3082" width="8.90625" style="115"/>
    <col min="3083" max="3083" width="9.36328125" style="115" customWidth="1"/>
    <col min="3084" max="3084" width="10.453125" style="115" bestFit="1" customWidth="1"/>
    <col min="3085" max="3087" width="9.08984375" style="115" hidden="1" customWidth="1"/>
    <col min="3088" max="3088" width="4" style="115" customWidth="1"/>
    <col min="3089" max="3089" width="8.90625" style="115"/>
    <col min="3090" max="3090" width="4.6328125" style="115" customWidth="1"/>
    <col min="3091" max="3332" width="8.90625" style="115"/>
    <col min="3333" max="3333" width="10.453125" style="115" bestFit="1" customWidth="1"/>
    <col min="3334" max="3338" width="8.90625" style="115"/>
    <col min="3339" max="3339" width="9.36328125" style="115" customWidth="1"/>
    <col min="3340" max="3340" width="10.453125" style="115" bestFit="1" customWidth="1"/>
    <col min="3341" max="3343" width="9.08984375" style="115" hidden="1" customWidth="1"/>
    <col min="3344" max="3344" width="4" style="115" customWidth="1"/>
    <col min="3345" max="3345" width="8.90625" style="115"/>
    <col min="3346" max="3346" width="4.6328125" style="115" customWidth="1"/>
    <col min="3347" max="3588" width="8.90625" style="115"/>
    <col min="3589" max="3589" width="10.453125" style="115" bestFit="1" customWidth="1"/>
    <col min="3590" max="3594" width="8.90625" style="115"/>
    <col min="3595" max="3595" width="9.36328125" style="115" customWidth="1"/>
    <col min="3596" max="3596" width="10.453125" style="115" bestFit="1" customWidth="1"/>
    <col min="3597" max="3599" width="9.08984375" style="115" hidden="1" customWidth="1"/>
    <col min="3600" max="3600" width="4" style="115" customWidth="1"/>
    <col min="3601" max="3601" width="8.90625" style="115"/>
    <col min="3602" max="3602" width="4.6328125" style="115" customWidth="1"/>
    <col min="3603" max="3844" width="8.90625" style="115"/>
    <col min="3845" max="3845" width="10.453125" style="115" bestFit="1" customWidth="1"/>
    <col min="3846" max="3850" width="8.90625" style="115"/>
    <col min="3851" max="3851" width="9.36328125" style="115" customWidth="1"/>
    <col min="3852" max="3852" width="10.453125" style="115" bestFit="1" customWidth="1"/>
    <col min="3853" max="3855" width="9.08984375" style="115" hidden="1" customWidth="1"/>
    <col min="3856" max="3856" width="4" style="115" customWidth="1"/>
    <col min="3857" max="3857" width="8.90625" style="115"/>
    <col min="3858" max="3858" width="4.6328125" style="115" customWidth="1"/>
    <col min="3859" max="4100" width="8.90625" style="115"/>
    <col min="4101" max="4101" width="10.453125" style="115" bestFit="1" customWidth="1"/>
    <col min="4102" max="4106" width="8.90625" style="115"/>
    <col min="4107" max="4107" width="9.36328125" style="115" customWidth="1"/>
    <col min="4108" max="4108" width="10.453125" style="115" bestFit="1" customWidth="1"/>
    <col min="4109" max="4111" width="9.08984375" style="115" hidden="1" customWidth="1"/>
    <col min="4112" max="4112" width="4" style="115" customWidth="1"/>
    <col min="4113" max="4113" width="8.90625" style="115"/>
    <col min="4114" max="4114" width="4.6328125" style="115" customWidth="1"/>
    <col min="4115" max="4356" width="8.90625" style="115"/>
    <col min="4357" max="4357" width="10.453125" style="115" bestFit="1" customWidth="1"/>
    <col min="4358" max="4362" width="8.90625" style="115"/>
    <col min="4363" max="4363" width="9.36328125" style="115" customWidth="1"/>
    <col min="4364" max="4364" width="10.453125" style="115" bestFit="1" customWidth="1"/>
    <col min="4365" max="4367" width="9.08984375" style="115" hidden="1" customWidth="1"/>
    <col min="4368" max="4368" width="4" style="115" customWidth="1"/>
    <col min="4369" max="4369" width="8.90625" style="115"/>
    <col min="4370" max="4370" width="4.6328125" style="115" customWidth="1"/>
    <col min="4371" max="4612" width="8.90625" style="115"/>
    <col min="4613" max="4613" width="10.453125" style="115" bestFit="1" customWidth="1"/>
    <col min="4614" max="4618" width="8.90625" style="115"/>
    <col min="4619" max="4619" width="9.36328125" style="115" customWidth="1"/>
    <col min="4620" max="4620" width="10.453125" style="115" bestFit="1" customWidth="1"/>
    <col min="4621" max="4623" width="9.08984375" style="115" hidden="1" customWidth="1"/>
    <col min="4624" max="4624" width="4" style="115" customWidth="1"/>
    <col min="4625" max="4625" width="8.90625" style="115"/>
    <col min="4626" max="4626" width="4.6328125" style="115" customWidth="1"/>
    <col min="4627" max="4868" width="8.90625" style="115"/>
    <col min="4869" max="4869" width="10.453125" style="115" bestFit="1" customWidth="1"/>
    <col min="4870" max="4874" width="8.90625" style="115"/>
    <col min="4875" max="4875" width="9.36328125" style="115" customWidth="1"/>
    <col min="4876" max="4876" width="10.453125" style="115" bestFit="1" customWidth="1"/>
    <col min="4877" max="4879" width="9.08984375" style="115" hidden="1" customWidth="1"/>
    <col min="4880" max="4880" width="4" style="115" customWidth="1"/>
    <col min="4881" max="4881" width="8.90625" style="115"/>
    <col min="4882" max="4882" width="4.6328125" style="115" customWidth="1"/>
    <col min="4883" max="5124" width="8.90625" style="115"/>
    <col min="5125" max="5125" width="10.453125" style="115" bestFit="1" customWidth="1"/>
    <col min="5126" max="5130" width="8.90625" style="115"/>
    <col min="5131" max="5131" width="9.36328125" style="115" customWidth="1"/>
    <col min="5132" max="5132" width="10.453125" style="115" bestFit="1" customWidth="1"/>
    <col min="5133" max="5135" width="9.08984375" style="115" hidden="1" customWidth="1"/>
    <col min="5136" max="5136" width="4" style="115" customWidth="1"/>
    <col min="5137" max="5137" width="8.90625" style="115"/>
    <col min="5138" max="5138" width="4.6328125" style="115" customWidth="1"/>
    <col min="5139" max="5380" width="8.90625" style="115"/>
    <col min="5381" max="5381" width="10.453125" style="115" bestFit="1" customWidth="1"/>
    <col min="5382" max="5386" width="8.90625" style="115"/>
    <col min="5387" max="5387" width="9.36328125" style="115" customWidth="1"/>
    <col min="5388" max="5388" width="10.453125" style="115" bestFit="1" customWidth="1"/>
    <col min="5389" max="5391" width="9.08984375" style="115" hidden="1" customWidth="1"/>
    <col min="5392" max="5392" width="4" style="115" customWidth="1"/>
    <col min="5393" max="5393" width="8.90625" style="115"/>
    <col min="5394" max="5394" width="4.6328125" style="115" customWidth="1"/>
    <col min="5395" max="5636" width="8.90625" style="115"/>
    <col min="5637" max="5637" width="10.453125" style="115" bestFit="1" customWidth="1"/>
    <col min="5638" max="5642" width="8.90625" style="115"/>
    <col min="5643" max="5643" width="9.36328125" style="115" customWidth="1"/>
    <col min="5644" max="5644" width="10.453125" style="115" bestFit="1" customWidth="1"/>
    <col min="5645" max="5647" width="9.08984375" style="115" hidden="1" customWidth="1"/>
    <col min="5648" max="5648" width="4" style="115" customWidth="1"/>
    <col min="5649" max="5649" width="8.90625" style="115"/>
    <col min="5650" max="5650" width="4.6328125" style="115" customWidth="1"/>
    <col min="5651" max="5892" width="8.90625" style="115"/>
    <col min="5893" max="5893" width="10.453125" style="115" bestFit="1" customWidth="1"/>
    <col min="5894" max="5898" width="8.90625" style="115"/>
    <col min="5899" max="5899" width="9.36328125" style="115" customWidth="1"/>
    <col min="5900" max="5900" width="10.453125" style="115" bestFit="1" customWidth="1"/>
    <col min="5901" max="5903" width="9.08984375" style="115" hidden="1" customWidth="1"/>
    <col min="5904" max="5904" width="4" style="115" customWidth="1"/>
    <col min="5905" max="5905" width="8.90625" style="115"/>
    <col min="5906" max="5906" width="4.6328125" style="115" customWidth="1"/>
    <col min="5907" max="6148" width="8.90625" style="115"/>
    <col min="6149" max="6149" width="10.453125" style="115" bestFit="1" customWidth="1"/>
    <col min="6150" max="6154" width="8.90625" style="115"/>
    <col min="6155" max="6155" width="9.36328125" style="115" customWidth="1"/>
    <col min="6156" max="6156" width="10.453125" style="115" bestFit="1" customWidth="1"/>
    <col min="6157" max="6159" width="9.08984375" style="115" hidden="1" customWidth="1"/>
    <col min="6160" max="6160" width="4" style="115" customWidth="1"/>
    <col min="6161" max="6161" width="8.90625" style="115"/>
    <col min="6162" max="6162" width="4.6328125" style="115" customWidth="1"/>
    <col min="6163" max="6404" width="8.90625" style="115"/>
    <col min="6405" max="6405" width="10.453125" style="115" bestFit="1" customWidth="1"/>
    <col min="6406" max="6410" width="8.90625" style="115"/>
    <col min="6411" max="6411" width="9.36328125" style="115" customWidth="1"/>
    <col min="6412" max="6412" width="10.453125" style="115" bestFit="1" customWidth="1"/>
    <col min="6413" max="6415" width="9.08984375" style="115" hidden="1" customWidth="1"/>
    <col min="6416" max="6416" width="4" style="115" customWidth="1"/>
    <col min="6417" max="6417" width="8.90625" style="115"/>
    <col min="6418" max="6418" width="4.6328125" style="115" customWidth="1"/>
    <col min="6419" max="6660" width="8.90625" style="115"/>
    <col min="6661" max="6661" width="10.453125" style="115" bestFit="1" customWidth="1"/>
    <col min="6662" max="6666" width="8.90625" style="115"/>
    <col min="6667" max="6667" width="9.36328125" style="115" customWidth="1"/>
    <col min="6668" max="6668" width="10.453125" style="115" bestFit="1" customWidth="1"/>
    <col min="6669" max="6671" width="9.08984375" style="115" hidden="1" customWidth="1"/>
    <col min="6672" max="6672" width="4" style="115" customWidth="1"/>
    <col min="6673" max="6673" width="8.90625" style="115"/>
    <col min="6674" max="6674" width="4.6328125" style="115" customWidth="1"/>
    <col min="6675" max="6916" width="8.90625" style="115"/>
    <col min="6917" max="6917" width="10.453125" style="115" bestFit="1" customWidth="1"/>
    <col min="6918" max="6922" width="8.90625" style="115"/>
    <col min="6923" max="6923" width="9.36328125" style="115" customWidth="1"/>
    <col min="6924" max="6924" width="10.453125" style="115" bestFit="1" customWidth="1"/>
    <col min="6925" max="6927" width="9.08984375" style="115" hidden="1" customWidth="1"/>
    <col min="6928" max="6928" width="4" style="115" customWidth="1"/>
    <col min="6929" max="6929" width="8.90625" style="115"/>
    <col min="6930" max="6930" width="4.6328125" style="115" customWidth="1"/>
    <col min="6931" max="7172" width="8.90625" style="115"/>
    <col min="7173" max="7173" width="10.453125" style="115" bestFit="1" customWidth="1"/>
    <col min="7174" max="7178" width="8.90625" style="115"/>
    <col min="7179" max="7179" width="9.36328125" style="115" customWidth="1"/>
    <col min="7180" max="7180" width="10.453125" style="115" bestFit="1" customWidth="1"/>
    <col min="7181" max="7183" width="9.08984375" style="115" hidden="1" customWidth="1"/>
    <col min="7184" max="7184" width="4" style="115" customWidth="1"/>
    <col min="7185" max="7185" width="8.90625" style="115"/>
    <col min="7186" max="7186" width="4.6328125" style="115" customWidth="1"/>
    <col min="7187" max="7428" width="8.90625" style="115"/>
    <col min="7429" max="7429" width="10.453125" style="115" bestFit="1" customWidth="1"/>
    <col min="7430" max="7434" width="8.90625" style="115"/>
    <col min="7435" max="7435" width="9.36328125" style="115" customWidth="1"/>
    <col min="7436" max="7436" width="10.453125" style="115" bestFit="1" customWidth="1"/>
    <col min="7437" max="7439" width="9.08984375" style="115" hidden="1" customWidth="1"/>
    <col min="7440" max="7440" width="4" style="115" customWidth="1"/>
    <col min="7441" max="7441" width="8.90625" style="115"/>
    <col min="7442" max="7442" width="4.6328125" style="115" customWidth="1"/>
    <col min="7443" max="7684" width="8.90625" style="115"/>
    <col min="7685" max="7685" width="10.453125" style="115" bestFit="1" customWidth="1"/>
    <col min="7686" max="7690" width="8.90625" style="115"/>
    <col min="7691" max="7691" width="9.36328125" style="115" customWidth="1"/>
    <col min="7692" max="7692" width="10.453125" style="115" bestFit="1" customWidth="1"/>
    <col min="7693" max="7695" width="9.08984375" style="115" hidden="1" customWidth="1"/>
    <col min="7696" max="7696" width="4" style="115" customWidth="1"/>
    <col min="7697" max="7697" width="8.90625" style="115"/>
    <col min="7698" max="7698" width="4.6328125" style="115" customWidth="1"/>
    <col min="7699" max="7940" width="8.90625" style="115"/>
    <col min="7941" max="7941" width="10.453125" style="115" bestFit="1" customWidth="1"/>
    <col min="7942" max="7946" width="8.90625" style="115"/>
    <col min="7947" max="7947" width="9.36328125" style="115" customWidth="1"/>
    <col min="7948" max="7948" width="10.453125" style="115" bestFit="1" customWidth="1"/>
    <col min="7949" max="7951" width="9.08984375" style="115" hidden="1" customWidth="1"/>
    <col min="7952" max="7952" width="4" style="115" customWidth="1"/>
    <col min="7953" max="7953" width="8.90625" style="115"/>
    <col min="7954" max="7954" width="4.6328125" style="115" customWidth="1"/>
    <col min="7955" max="8196" width="8.90625" style="115"/>
    <col min="8197" max="8197" width="10.453125" style="115" bestFit="1" customWidth="1"/>
    <col min="8198" max="8202" width="8.90625" style="115"/>
    <col min="8203" max="8203" width="9.36328125" style="115" customWidth="1"/>
    <col min="8204" max="8204" width="10.453125" style="115" bestFit="1" customWidth="1"/>
    <col min="8205" max="8207" width="9.08984375" style="115" hidden="1" customWidth="1"/>
    <col min="8208" max="8208" width="4" style="115" customWidth="1"/>
    <col min="8209" max="8209" width="8.90625" style="115"/>
    <col min="8210" max="8210" width="4.6328125" style="115" customWidth="1"/>
    <col min="8211" max="8452" width="8.90625" style="115"/>
    <col min="8453" max="8453" width="10.453125" style="115" bestFit="1" customWidth="1"/>
    <col min="8454" max="8458" width="8.90625" style="115"/>
    <col min="8459" max="8459" width="9.36328125" style="115" customWidth="1"/>
    <col min="8460" max="8460" width="10.453125" style="115" bestFit="1" customWidth="1"/>
    <col min="8461" max="8463" width="9.08984375" style="115" hidden="1" customWidth="1"/>
    <col min="8464" max="8464" width="4" style="115" customWidth="1"/>
    <col min="8465" max="8465" width="8.90625" style="115"/>
    <col min="8466" max="8466" width="4.6328125" style="115" customWidth="1"/>
    <col min="8467" max="8708" width="8.90625" style="115"/>
    <col min="8709" max="8709" width="10.453125" style="115" bestFit="1" customWidth="1"/>
    <col min="8710" max="8714" width="8.90625" style="115"/>
    <col min="8715" max="8715" width="9.36328125" style="115" customWidth="1"/>
    <col min="8716" max="8716" width="10.453125" style="115" bestFit="1" customWidth="1"/>
    <col min="8717" max="8719" width="9.08984375" style="115" hidden="1" customWidth="1"/>
    <col min="8720" max="8720" width="4" style="115" customWidth="1"/>
    <col min="8721" max="8721" width="8.90625" style="115"/>
    <col min="8722" max="8722" width="4.6328125" style="115" customWidth="1"/>
    <col min="8723" max="8964" width="8.90625" style="115"/>
    <col min="8965" max="8965" width="10.453125" style="115" bestFit="1" customWidth="1"/>
    <col min="8966" max="8970" width="8.90625" style="115"/>
    <col min="8971" max="8971" width="9.36328125" style="115" customWidth="1"/>
    <col min="8972" max="8972" width="10.453125" style="115" bestFit="1" customWidth="1"/>
    <col min="8973" max="8975" width="9.08984375" style="115" hidden="1" customWidth="1"/>
    <col min="8976" max="8976" width="4" style="115" customWidth="1"/>
    <col min="8977" max="8977" width="8.90625" style="115"/>
    <col min="8978" max="8978" width="4.6328125" style="115" customWidth="1"/>
    <col min="8979" max="9220" width="8.90625" style="115"/>
    <col min="9221" max="9221" width="10.453125" style="115" bestFit="1" customWidth="1"/>
    <col min="9222" max="9226" width="8.90625" style="115"/>
    <col min="9227" max="9227" width="9.36328125" style="115" customWidth="1"/>
    <col min="9228" max="9228" width="10.453125" style="115" bestFit="1" customWidth="1"/>
    <col min="9229" max="9231" width="9.08984375" style="115" hidden="1" customWidth="1"/>
    <col min="9232" max="9232" width="4" style="115" customWidth="1"/>
    <col min="9233" max="9233" width="8.90625" style="115"/>
    <col min="9234" max="9234" width="4.6328125" style="115" customWidth="1"/>
    <col min="9235" max="9476" width="8.90625" style="115"/>
    <col min="9477" max="9477" width="10.453125" style="115" bestFit="1" customWidth="1"/>
    <col min="9478" max="9482" width="8.90625" style="115"/>
    <col min="9483" max="9483" width="9.36328125" style="115" customWidth="1"/>
    <col min="9484" max="9484" width="10.453125" style="115" bestFit="1" customWidth="1"/>
    <col min="9485" max="9487" width="9.08984375" style="115" hidden="1" customWidth="1"/>
    <col min="9488" max="9488" width="4" style="115" customWidth="1"/>
    <col min="9489" max="9489" width="8.90625" style="115"/>
    <col min="9490" max="9490" width="4.6328125" style="115" customWidth="1"/>
    <col min="9491" max="9732" width="8.90625" style="115"/>
    <col min="9733" max="9733" width="10.453125" style="115" bestFit="1" customWidth="1"/>
    <col min="9734" max="9738" width="8.90625" style="115"/>
    <col min="9739" max="9739" width="9.36328125" style="115" customWidth="1"/>
    <col min="9740" max="9740" width="10.453125" style="115" bestFit="1" customWidth="1"/>
    <col min="9741" max="9743" width="9.08984375" style="115" hidden="1" customWidth="1"/>
    <col min="9744" max="9744" width="4" style="115" customWidth="1"/>
    <col min="9745" max="9745" width="8.90625" style="115"/>
    <col min="9746" max="9746" width="4.6328125" style="115" customWidth="1"/>
    <col min="9747" max="9988" width="8.90625" style="115"/>
    <col min="9989" max="9989" width="10.453125" style="115" bestFit="1" customWidth="1"/>
    <col min="9990" max="9994" width="8.90625" style="115"/>
    <col min="9995" max="9995" width="9.36328125" style="115" customWidth="1"/>
    <col min="9996" max="9996" width="10.453125" style="115" bestFit="1" customWidth="1"/>
    <col min="9997" max="9999" width="9.08984375" style="115" hidden="1" customWidth="1"/>
    <col min="10000" max="10000" width="4" style="115" customWidth="1"/>
    <col min="10001" max="10001" width="8.90625" style="115"/>
    <col min="10002" max="10002" width="4.6328125" style="115" customWidth="1"/>
    <col min="10003" max="10244" width="8.90625" style="115"/>
    <col min="10245" max="10245" width="10.453125" style="115" bestFit="1" customWidth="1"/>
    <col min="10246" max="10250" width="8.90625" style="115"/>
    <col min="10251" max="10251" width="9.36328125" style="115" customWidth="1"/>
    <col min="10252" max="10252" width="10.453125" style="115" bestFit="1" customWidth="1"/>
    <col min="10253" max="10255" width="9.08984375" style="115" hidden="1" customWidth="1"/>
    <col min="10256" max="10256" width="4" style="115" customWidth="1"/>
    <col min="10257" max="10257" width="8.90625" style="115"/>
    <col min="10258" max="10258" width="4.6328125" style="115" customWidth="1"/>
    <col min="10259" max="10500" width="8.90625" style="115"/>
    <col min="10501" max="10501" width="10.453125" style="115" bestFit="1" customWidth="1"/>
    <col min="10502" max="10506" width="8.90625" style="115"/>
    <col min="10507" max="10507" width="9.36328125" style="115" customWidth="1"/>
    <col min="10508" max="10508" width="10.453125" style="115" bestFit="1" customWidth="1"/>
    <col min="10509" max="10511" width="9.08984375" style="115" hidden="1" customWidth="1"/>
    <col min="10512" max="10512" width="4" style="115" customWidth="1"/>
    <col min="10513" max="10513" width="8.90625" style="115"/>
    <col min="10514" max="10514" width="4.6328125" style="115" customWidth="1"/>
    <col min="10515" max="10756" width="8.90625" style="115"/>
    <col min="10757" max="10757" width="10.453125" style="115" bestFit="1" customWidth="1"/>
    <col min="10758" max="10762" width="8.90625" style="115"/>
    <col min="10763" max="10763" width="9.36328125" style="115" customWidth="1"/>
    <col min="10764" max="10764" width="10.453125" style="115" bestFit="1" customWidth="1"/>
    <col min="10765" max="10767" width="9.08984375" style="115" hidden="1" customWidth="1"/>
    <col min="10768" max="10768" width="4" style="115" customWidth="1"/>
    <col min="10769" max="10769" width="8.90625" style="115"/>
    <col min="10770" max="10770" width="4.6328125" style="115" customWidth="1"/>
    <col min="10771" max="11012" width="8.90625" style="115"/>
    <col min="11013" max="11013" width="10.453125" style="115" bestFit="1" customWidth="1"/>
    <col min="11014" max="11018" width="8.90625" style="115"/>
    <col min="11019" max="11019" width="9.36328125" style="115" customWidth="1"/>
    <col min="11020" max="11020" width="10.453125" style="115" bestFit="1" customWidth="1"/>
    <col min="11021" max="11023" width="9.08984375" style="115" hidden="1" customWidth="1"/>
    <col min="11024" max="11024" width="4" style="115" customWidth="1"/>
    <col min="11025" max="11025" width="8.90625" style="115"/>
    <col min="11026" max="11026" width="4.6328125" style="115" customWidth="1"/>
    <col min="11027" max="11268" width="8.90625" style="115"/>
    <col min="11269" max="11269" width="10.453125" style="115" bestFit="1" customWidth="1"/>
    <col min="11270" max="11274" width="8.90625" style="115"/>
    <col min="11275" max="11275" width="9.36328125" style="115" customWidth="1"/>
    <col min="11276" max="11276" width="10.453125" style="115" bestFit="1" customWidth="1"/>
    <col min="11277" max="11279" width="9.08984375" style="115" hidden="1" customWidth="1"/>
    <col min="11280" max="11280" width="4" style="115" customWidth="1"/>
    <col min="11281" max="11281" width="8.90625" style="115"/>
    <col min="11282" max="11282" width="4.6328125" style="115" customWidth="1"/>
    <col min="11283" max="11524" width="8.90625" style="115"/>
    <col min="11525" max="11525" width="10.453125" style="115" bestFit="1" customWidth="1"/>
    <col min="11526" max="11530" width="8.90625" style="115"/>
    <col min="11531" max="11531" width="9.36328125" style="115" customWidth="1"/>
    <col min="11532" max="11532" width="10.453125" style="115" bestFit="1" customWidth="1"/>
    <col min="11533" max="11535" width="9.08984375" style="115" hidden="1" customWidth="1"/>
    <col min="11536" max="11536" width="4" style="115" customWidth="1"/>
    <col min="11537" max="11537" width="8.90625" style="115"/>
    <col min="11538" max="11538" width="4.6328125" style="115" customWidth="1"/>
    <col min="11539" max="11780" width="8.90625" style="115"/>
    <col min="11781" max="11781" width="10.453125" style="115" bestFit="1" customWidth="1"/>
    <col min="11782" max="11786" width="8.90625" style="115"/>
    <col min="11787" max="11787" width="9.36328125" style="115" customWidth="1"/>
    <col min="11788" max="11788" width="10.453125" style="115" bestFit="1" customWidth="1"/>
    <col min="11789" max="11791" width="9.08984375" style="115" hidden="1" customWidth="1"/>
    <col min="11792" max="11792" width="4" style="115" customWidth="1"/>
    <col min="11793" max="11793" width="8.90625" style="115"/>
    <col min="11794" max="11794" width="4.6328125" style="115" customWidth="1"/>
    <col min="11795" max="12036" width="8.90625" style="115"/>
    <col min="12037" max="12037" width="10.453125" style="115" bestFit="1" customWidth="1"/>
    <col min="12038" max="12042" width="8.90625" style="115"/>
    <col min="12043" max="12043" width="9.36328125" style="115" customWidth="1"/>
    <col min="12044" max="12044" width="10.453125" style="115" bestFit="1" customWidth="1"/>
    <col min="12045" max="12047" width="9.08984375" style="115" hidden="1" customWidth="1"/>
    <col min="12048" max="12048" width="4" style="115" customWidth="1"/>
    <col min="12049" max="12049" width="8.90625" style="115"/>
    <col min="12050" max="12050" width="4.6328125" style="115" customWidth="1"/>
    <col min="12051" max="12292" width="8.90625" style="115"/>
    <col min="12293" max="12293" width="10.453125" style="115" bestFit="1" customWidth="1"/>
    <col min="12294" max="12298" width="8.90625" style="115"/>
    <col min="12299" max="12299" width="9.36328125" style="115" customWidth="1"/>
    <col min="12300" max="12300" width="10.453125" style="115" bestFit="1" customWidth="1"/>
    <col min="12301" max="12303" width="9.08984375" style="115" hidden="1" customWidth="1"/>
    <col min="12304" max="12304" width="4" style="115" customWidth="1"/>
    <col min="12305" max="12305" width="8.90625" style="115"/>
    <col min="12306" max="12306" width="4.6328125" style="115" customWidth="1"/>
    <col min="12307" max="12548" width="8.90625" style="115"/>
    <col min="12549" max="12549" width="10.453125" style="115" bestFit="1" customWidth="1"/>
    <col min="12550" max="12554" width="8.90625" style="115"/>
    <col min="12555" max="12555" width="9.36328125" style="115" customWidth="1"/>
    <col min="12556" max="12556" width="10.453125" style="115" bestFit="1" customWidth="1"/>
    <col min="12557" max="12559" width="9.08984375" style="115" hidden="1" customWidth="1"/>
    <col min="12560" max="12560" width="4" style="115" customWidth="1"/>
    <col min="12561" max="12561" width="8.90625" style="115"/>
    <col min="12562" max="12562" width="4.6328125" style="115" customWidth="1"/>
    <col min="12563" max="12804" width="8.90625" style="115"/>
    <col min="12805" max="12805" width="10.453125" style="115" bestFit="1" customWidth="1"/>
    <col min="12806" max="12810" width="8.90625" style="115"/>
    <col min="12811" max="12811" width="9.36328125" style="115" customWidth="1"/>
    <col min="12812" max="12812" width="10.453125" style="115" bestFit="1" customWidth="1"/>
    <col min="12813" max="12815" width="9.08984375" style="115" hidden="1" customWidth="1"/>
    <col min="12816" max="12816" width="4" style="115" customWidth="1"/>
    <col min="12817" max="12817" width="8.90625" style="115"/>
    <col min="12818" max="12818" width="4.6328125" style="115" customWidth="1"/>
    <col min="12819" max="13060" width="8.90625" style="115"/>
    <col min="13061" max="13061" width="10.453125" style="115" bestFit="1" customWidth="1"/>
    <col min="13062" max="13066" width="8.90625" style="115"/>
    <col min="13067" max="13067" width="9.36328125" style="115" customWidth="1"/>
    <col min="13068" max="13068" width="10.453125" style="115" bestFit="1" customWidth="1"/>
    <col min="13069" max="13071" width="9.08984375" style="115" hidden="1" customWidth="1"/>
    <col min="13072" max="13072" width="4" style="115" customWidth="1"/>
    <col min="13073" max="13073" width="8.90625" style="115"/>
    <col min="13074" max="13074" width="4.6328125" style="115" customWidth="1"/>
    <col min="13075" max="13316" width="8.90625" style="115"/>
    <col min="13317" max="13317" width="10.453125" style="115" bestFit="1" customWidth="1"/>
    <col min="13318" max="13322" width="8.90625" style="115"/>
    <col min="13323" max="13323" width="9.36328125" style="115" customWidth="1"/>
    <col min="13324" max="13324" width="10.453125" style="115" bestFit="1" customWidth="1"/>
    <col min="13325" max="13327" width="9.08984375" style="115" hidden="1" customWidth="1"/>
    <col min="13328" max="13328" width="4" style="115" customWidth="1"/>
    <col min="13329" max="13329" width="8.90625" style="115"/>
    <col min="13330" max="13330" width="4.6328125" style="115" customWidth="1"/>
    <col min="13331" max="13572" width="8.90625" style="115"/>
    <col min="13573" max="13573" width="10.453125" style="115" bestFit="1" customWidth="1"/>
    <col min="13574" max="13578" width="8.90625" style="115"/>
    <col min="13579" max="13579" width="9.36328125" style="115" customWidth="1"/>
    <col min="13580" max="13580" width="10.453125" style="115" bestFit="1" customWidth="1"/>
    <col min="13581" max="13583" width="9.08984375" style="115" hidden="1" customWidth="1"/>
    <col min="13584" max="13584" width="4" style="115" customWidth="1"/>
    <col min="13585" max="13585" width="8.90625" style="115"/>
    <col min="13586" max="13586" width="4.6328125" style="115" customWidth="1"/>
    <col min="13587" max="13828" width="8.90625" style="115"/>
    <col min="13829" max="13829" width="10.453125" style="115" bestFit="1" customWidth="1"/>
    <col min="13830" max="13834" width="8.90625" style="115"/>
    <col min="13835" max="13835" width="9.36328125" style="115" customWidth="1"/>
    <col min="13836" max="13836" width="10.453125" style="115" bestFit="1" customWidth="1"/>
    <col min="13837" max="13839" width="9.08984375" style="115" hidden="1" customWidth="1"/>
    <col min="13840" max="13840" width="4" style="115" customWidth="1"/>
    <col min="13841" max="13841" width="8.90625" style="115"/>
    <col min="13842" max="13842" width="4.6328125" style="115" customWidth="1"/>
    <col min="13843" max="14084" width="8.90625" style="115"/>
    <col min="14085" max="14085" width="10.453125" style="115" bestFit="1" customWidth="1"/>
    <col min="14086" max="14090" width="8.90625" style="115"/>
    <col min="14091" max="14091" width="9.36328125" style="115" customWidth="1"/>
    <col min="14092" max="14092" width="10.453125" style="115" bestFit="1" customWidth="1"/>
    <col min="14093" max="14095" width="9.08984375" style="115" hidden="1" customWidth="1"/>
    <col min="14096" max="14096" width="4" style="115" customWidth="1"/>
    <col min="14097" max="14097" width="8.90625" style="115"/>
    <col min="14098" max="14098" width="4.6328125" style="115" customWidth="1"/>
    <col min="14099" max="14340" width="8.90625" style="115"/>
    <col min="14341" max="14341" width="10.453125" style="115" bestFit="1" customWidth="1"/>
    <col min="14342" max="14346" width="8.90625" style="115"/>
    <col min="14347" max="14347" width="9.36328125" style="115" customWidth="1"/>
    <col min="14348" max="14348" width="10.453125" style="115" bestFit="1" customWidth="1"/>
    <col min="14349" max="14351" width="9.08984375" style="115" hidden="1" customWidth="1"/>
    <col min="14352" max="14352" width="4" style="115" customWidth="1"/>
    <col min="14353" max="14353" width="8.90625" style="115"/>
    <col min="14354" max="14354" width="4.6328125" style="115" customWidth="1"/>
    <col min="14355" max="14596" width="8.90625" style="115"/>
    <col min="14597" max="14597" width="10.453125" style="115" bestFit="1" customWidth="1"/>
    <col min="14598" max="14602" width="8.90625" style="115"/>
    <col min="14603" max="14603" width="9.36328125" style="115" customWidth="1"/>
    <col min="14604" max="14604" width="10.453125" style="115" bestFit="1" customWidth="1"/>
    <col min="14605" max="14607" width="9.08984375" style="115" hidden="1" customWidth="1"/>
    <col min="14608" max="14608" width="4" style="115" customWidth="1"/>
    <col min="14609" max="14609" width="8.90625" style="115"/>
    <col min="14610" max="14610" width="4.6328125" style="115" customWidth="1"/>
    <col min="14611" max="14852" width="8.90625" style="115"/>
    <col min="14853" max="14853" width="10.453125" style="115" bestFit="1" customWidth="1"/>
    <col min="14854" max="14858" width="8.90625" style="115"/>
    <col min="14859" max="14859" width="9.36328125" style="115" customWidth="1"/>
    <col min="14860" max="14860" width="10.453125" style="115" bestFit="1" customWidth="1"/>
    <col min="14861" max="14863" width="9.08984375" style="115" hidden="1" customWidth="1"/>
    <col min="14864" max="14864" width="4" style="115" customWidth="1"/>
    <col min="14865" max="14865" width="8.90625" style="115"/>
    <col min="14866" max="14866" width="4.6328125" style="115" customWidth="1"/>
    <col min="14867" max="15108" width="8.90625" style="115"/>
    <col min="15109" max="15109" width="10.453125" style="115" bestFit="1" customWidth="1"/>
    <col min="15110" max="15114" width="8.90625" style="115"/>
    <col min="15115" max="15115" width="9.36328125" style="115" customWidth="1"/>
    <col min="15116" max="15116" width="10.453125" style="115" bestFit="1" customWidth="1"/>
    <col min="15117" max="15119" width="9.08984375" style="115" hidden="1" customWidth="1"/>
    <col min="15120" max="15120" width="4" style="115" customWidth="1"/>
    <col min="15121" max="15121" width="8.90625" style="115"/>
    <col min="15122" max="15122" width="4.6328125" style="115" customWidth="1"/>
    <col min="15123" max="15364" width="8.90625" style="115"/>
    <col min="15365" max="15365" width="10.453125" style="115" bestFit="1" customWidth="1"/>
    <col min="15366" max="15370" width="8.90625" style="115"/>
    <col min="15371" max="15371" width="9.36328125" style="115" customWidth="1"/>
    <col min="15372" max="15372" width="10.453125" style="115" bestFit="1" customWidth="1"/>
    <col min="15373" max="15375" width="9.08984375" style="115" hidden="1" customWidth="1"/>
    <col min="15376" max="15376" width="4" style="115" customWidth="1"/>
    <col min="15377" max="15377" width="8.90625" style="115"/>
    <col min="15378" max="15378" width="4.6328125" style="115" customWidth="1"/>
    <col min="15379" max="15620" width="8.90625" style="115"/>
    <col min="15621" max="15621" width="10.453125" style="115" bestFit="1" customWidth="1"/>
    <col min="15622" max="15626" width="8.90625" style="115"/>
    <col min="15627" max="15627" width="9.36328125" style="115" customWidth="1"/>
    <col min="15628" max="15628" width="10.453125" style="115" bestFit="1" customWidth="1"/>
    <col min="15629" max="15631" width="9.08984375" style="115" hidden="1" customWidth="1"/>
    <col min="15632" max="15632" width="4" style="115" customWidth="1"/>
    <col min="15633" max="15633" width="8.90625" style="115"/>
    <col min="15634" max="15634" width="4.6328125" style="115" customWidth="1"/>
    <col min="15635" max="15876" width="8.90625" style="115"/>
    <col min="15877" max="15877" width="10.453125" style="115" bestFit="1" customWidth="1"/>
    <col min="15878" max="15882" width="8.90625" style="115"/>
    <col min="15883" max="15883" width="9.36328125" style="115" customWidth="1"/>
    <col min="15884" max="15884" width="10.453125" style="115" bestFit="1" customWidth="1"/>
    <col min="15885" max="15887" width="9.08984375" style="115" hidden="1" customWidth="1"/>
    <col min="15888" max="15888" width="4" style="115" customWidth="1"/>
    <col min="15889" max="15889" width="8.90625" style="115"/>
    <col min="15890" max="15890" width="4.6328125" style="115" customWidth="1"/>
    <col min="15891" max="16132" width="8.90625" style="115"/>
    <col min="16133" max="16133" width="10.453125" style="115" bestFit="1" customWidth="1"/>
    <col min="16134" max="16138" width="8.90625" style="115"/>
    <col min="16139" max="16139" width="9.36328125" style="115" customWidth="1"/>
    <col min="16140" max="16140" width="10.453125" style="115" bestFit="1" customWidth="1"/>
    <col min="16141" max="16143" width="9.08984375" style="115" hidden="1" customWidth="1"/>
    <col min="16144" max="16144" width="4" style="115" customWidth="1"/>
    <col min="16145" max="16145" width="8.90625" style="115"/>
    <col min="16146" max="16146" width="4.6328125" style="115" customWidth="1"/>
    <col min="16147" max="16383" width="8.90625" style="115"/>
    <col min="16384" max="16384" width="9.08984375" style="115" customWidth="1"/>
  </cols>
  <sheetData>
    <row r="1" spans="1:17" ht="15" x14ac:dyDescent="0.3">
      <c r="A1" s="81"/>
      <c r="B1" s="79"/>
      <c r="C1" s="79"/>
      <c r="D1" s="79"/>
      <c r="E1" s="79"/>
      <c r="F1" s="79"/>
      <c r="G1" s="83"/>
      <c r="H1" s="79"/>
      <c r="I1" s="79"/>
      <c r="J1" s="79"/>
      <c r="K1" s="79"/>
      <c r="M1" s="79"/>
    </row>
    <row r="2" spans="1:17" ht="17.25" customHeight="1" x14ac:dyDescent="0.4">
      <c r="A2" s="76" t="s">
        <v>143</v>
      </c>
      <c r="B2" s="79"/>
      <c r="D2" s="79"/>
      <c r="E2" s="79"/>
      <c r="F2" s="79"/>
      <c r="G2" s="77" t="s">
        <v>148</v>
      </c>
      <c r="H2" s="79"/>
      <c r="M2" s="79"/>
    </row>
    <row r="3" spans="1:17" ht="20" x14ac:dyDescent="0.4">
      <c r="A3" s="76"/>
      <c r="B3" s="79"/>
      <c r="D3" s="79"/>
      <c r="E3" s="79"/>
      <c r="F3" s="79"/>
      <c r="G3" s="77"/>
      <c r="H3" s="79"/>
      <c r="M3" s="79"/>
      <c r="Q3" s="126" t="s">
        <v>3029</v>
      </c>
    </row>
    <row r="4" spans="1:17" ht="15.75" customHeight="1" x14ac:dyDescent="0.35">
      <c r="A4" s="86" t="s">
        <v>235</v>
      </c>
      <c r="B4" s="79"/>
      <c r="C4" s="79"/>
      <c r="D4" s="79"/>
      <c r="E4" s="79"/>
      <c r="F4" s="79"/>
      <c r="G4" s="79"/>
      <c r="H4" s="79"/>
      <c r="I4" s="79"/>
      <c r="J4" s="79"/>
      <c r="K4" s="79"/>
      <c r="L4" s="79"/>
    </row>
    <row r="5" spans="1:17" ht="15.75" customHeight="1" thickBot="1" x14ac:dyDescent="0.4">
      <c r="A5" s="86"/>
      <c r="B5" s="79"/>
      <c r="C5" s="79"/>
      <c r="D5" s="79"/>
      <c r="E5" s="79"/>
      <c r="F5" s="79"/>
      <c r="G5" s="79"/>
      <c r="H5" s="79"/>
      <c r="I5" s="79"/>
      <c r="J5" s="79"/>
      <c r="K5" s="79"/>
      <c r="L5" s="79"/>
    </row>
    <row r="6" spans="1:17" ht="15.75" customHeight="1" thickBot="1" x14ac:dyDescent="0.35">
      <c r="A6" s="80" t="s">
        <v>3030</v>
      </c>
      <c r="B6" s="79"/>
      <c r="C6" s="79"/>
      <c r="D6" s="169"/>
      <c r="E6" s="169"/>
      <c r="F6" s="170" t="s">
        <v>3031</v>
      </c>
      <c r="G6" s="169"/>
      <c r="H6" s="169"/>
      <c r="I6" s="79"/>
      <c r="J6" s="79"/>
      <c r="K6" s="79"/>
      <c r="L6" s="165"/>
    </row>
    <row r="7" spans="1:17" ht="15.75" customHeight="1" thickBot="1" x14ac:dyDescent="0.4">
      <c r="A7" s="86"/>
      <c r="B7" s="79"/>
      <c r="C7" s="79"/>
      <c r="D7" s="169"/>
      <c r="E7" s="169"/>
      <c r="F7" s="169"/>
      <c r="G7" s="169"/>
      <c r="H7" s="169"/>
      <c r="I7" s="79"/>
      <c r="J7" s="79"/>
      <c r="K7" s="79"/>
      <c r="L7" s="79"/>
    </row>
    <row r="8" spans="1:17" ht="15" customHeight="1" thickBot="1" x14ac:dyDescent="0.35">
      <c r="A8" s="80" t="s">
        <v>3032</v>
      </c>
      <c r="B8" s="79"/>
      <c r="C8" s="79"/>
      <c r="D8" s="171"/>
      <c r="E8" s="170" t="s">
        <v>3033</v>
      </c>
      <c r="F8" s="169"/>
      <c r="G8" s="169"/>
      <c r="H8" s="169"/>
      <c r="L8" s="165"/>
    </row>
    <row r="9" spans="1:17" ht="15.75" customHeight="1" thickBot="1" x14ac:dyDescent="0.35">
      <c r="B9" s="79"/>
      <c r="C9" s="79"/>
      <c r="D9" s="169"/>
      <c r="E9" s="169"/>
      <c r="F9" s="169"/>
      <c r="G9" s="169"/>
      <c r="H9" s="169"/>
      <c r="I9" s="79"/>
      <c r="J9" s="79"/>
      <c r="K9" s="79"/>
      <c r="L9" s="79"/>
      <c r="M9" s="79"/>
    </row>
    <row r="10" spans="1:17" ht="15" customHeight="1" thickBot="1" x14ac:dyDescent="0.35">
      <c r="A10" s="80"/>
      <c r="B10" s="83" t="s">
        <v>150</v>
      </c>
      <c r="C10" s="79"/>
      <c r="D10" s="171"/>
      <c r="E10" s="170"/>
      <c r="F10" s="170" t="s">
        <v>158</v>
      </c>
      <c r="G10" s="169"/>
      <c r="H10" s="169"/>
      <c r="L10" s="165"/>
      <c r="M10" s="79"/>
    </row>
    <row r="11" spans="1:17" ht="9.75" customHeight="1" x14ac:dyDescent="0.3">
      <c r="A11" s="80"/>
      <c r="B11" s="79"/>
      <c r="C11" s="79"/>
      <c r="D11" s="171"/>
      <c r="E11" s="170"/>
      <c r="F11" s="172" t="s">
        <v>151</v>
      </c>
      <c r="G11" s="172" t="s">
        <v>152</v>
      </c>
      <c r="H11" s="172" t="s">
        <v>153</v>
      </c>
      <c r="L11" s="79"/>
      <c r="M11" s="79"/>
    </row>
    <row r="12" spans="1:17" ht="15" customHeight="1" thickBot="1" x14ac:dyDescent="0.35">
      <c r="A12" s="80"/>
      <c r="B12" s="79"/>
      <c r="C12" s="79"/>
      <c r="D12" s="171"/>
      <c r="E12" s="170"/>
      <c r="F12" s="172"/>
      <c r="G12" s="172"/>
      <c r="H12" s="172"/>
      <c r="L12" s="79"/>
      <c r="M12" s="79"/>
    </row>
    <row r="13" spans="1:17" ht="15" customHeight="1" thickBot="1" x14ac:dyDescent="0.35">
      <c r="A13" s="80" t="s">
        <v>3034</v>
      </c>
      <c r="B13" s="79"/>
      <c r="C13" s="79"/>
      <c r="D13" s="171"/>
      <c r="E13" s="170" t="s">
        <v>3033</v>
      </c>
      <c r="F13" s="169"/>
      <c r="G13" s="169"/>
      <c r="H13" s="169"/>
      <c r="L13" s="165"/>
      <c r="M13" s="79"/>
    </row>
    <row r="14" spans="1:17" ht="15.75" customHeight="1" thickBot="1" x14ac:dyDescent="0.35">
      <c r="A14" s="80"/>
      <c r="B14" s="79"/>
      <c r="C14" s="79"/>
      <c r="D14" s="171"/>
      <c r="E14" s="170"/>
      <c r="F14" s="169"/>
      <c r="G14" s="169"/>
      <c r="H14" s="169"/>
      <c r="L14" s="79"/>
      <c r="M14" s="79"/>
    </row>
    <row r="15" spans="1:17" ht="15" customHeight="1" thickBot="1" x14ac:dyDescent="0.35">
      <c r="A15" s="80"/>
      <c r="B15" s="83" t="s">
        <v>154</v>
      </c>
      <c r="C15" s="79"/>
      <c r="D15" s="171"/>
      <c r="E15" s="170"/>
      <c r="F15" s="170" t="s">
        <v>158</v>
      </c>
      <c r="G15" s="169"/>
      <c r="H15" s="169"/>
      <c r="L15" s="165"/>
      <c r="M15" s="79"/>
    </row>
    <row r="16" spans="1:17" ht="15" customHeight="1" x14ac:dyDescent="0.3">
      <c r="A16" s="90"/>
      <c r="B16" s="89"/>
      <c r="C16" s="89"/>
      <c r="D16" s="173"/>
      <c r="E16" s="172"/>
      <c r="F16" s="172" t="s">
        <v>151</v>
      </c>
      <c r="G16" s="172" t="s">
        <v>152</v>
      </c>
      <c r="H16" s="172" t="s">
        <v>153</v>
      </c>
      <c r="I16" s="91"/>
      <c r="J16" s="91"/>
      <c r="K16" s="91"/>
      <c r="L16" s="89"/>
      <c r="M16" s="79"/>
    </row>
    <row r="17" spans="1:16" ht="11.25" customHeight="1" thickBot="1" x14ac:dyDescent="0.35">
      <c r="A17" s="80"/>
      <c r="B17" s="79"/>
      <c r="C17" s="79"/>
      <c r="D17" s="171"/>
      <c r="E17" s="170"/>
      <c r="F17" s="169"/>
      <c r="G17" s="169"/>
      <c r="H17" s="169"/>
      <c r="L17" s="79"/>
      <c r="M17" s="79"/>
    </row>
    <row r="18" spans="1:16" ht="15.75" customHeight="1" thickBot="1" x14ac:dyDescent="0.35">
      <c r="A18" s="80" t="s">
        <v>232</v>
      </c>
      <c r="B18" s="79"/>
      <c r="C18" s="79"/>
      <c r="D18" s="171" t="s">
        <v>156</v>
      </c>
      <c r="E18" s="170"/>
      <c r="F18" s="169"/>
      <c r="G18" s="169"/>
      <c r="H18" s="169"/>
      <c r="L18" s="165"/>
      <c r="M18" s="79"/>
    </row>
    <row r="19" spans="1:16" ht="10.5" customHeight="1" thickBot="1" x14ac:dyDescent="0.35">
      <c r="B19" s="79"/>
      <c r="C19" s="79"/>
      <c r="D19" s="169"/>
      <c r="E19" s="169"/>
      <c r="F19" s="169"/>
      <c r="G19" s="169"/>
      <c r="H19" s="169"/>
      <c r="I19" s="79"/>
      <c r="J19" s="79"/>
      <c r="K19" s="79"/>
      <c r="L19" s="79"/>
      <c r="M19" s="79"/>
    </row>
    <row r="20" spans="1:16" ht="15.75" customHeight="1" thickBot="1" x14ac:dyDescent="0.35">
      <c r="A20" s="80" t="s">
        <v>233</v>
      </c>
      <c r="B20" s="79"/>
      <c r="D20" s="171"/>
      <c r="E20" s="170" t="s">
        <v>284</v>
      </c>
      <c r="F20" s="171"/>
      <c r="G20" s="169"/>
      <c r="H20" s="169"/>
      <c r="L20" s="165"/>
      <c r="M20" s="79"/>
    </row>
    <row r="21" spans="1:16" ht="9" customHeight="1" thickBot="1" x14ac:dyDescent="0.35">
      <c r="A21" s="80"/>
      <c r="B21" s="79"/>
      <c r="C21" s="83"/>
      <c r="D21" s="171"/>
      <c r="E21" s="169"/>
      <c r="F21" s="171"/>
      <c r="G21" s="169"/>
      <c r="H21" s="169"/>
      <c r="L21" s="79"/>
      <c r="M21" s="79"/>
    </row>
    <row r="22" spans="1:16" ht="15.5" thickBot="1" x14ac:dyDescent="0.35">
      <c r="A22" s="79"/>
      <c r="B22" s="83" t="s">
        <v>157</v>
      </c>
      <c r="C22" s="79"/>
      <c r="D22" s="169"/>
      <c r="E22" s="170" t="s">
        <v>168</v>
      </c>
      <c r="F22" s="169"/>
      <c r="G22" s="169"/>
      <c r="H22" s="169"/>
      <c r="I22" s="79"/>
      <c r="J22" s="79"/>
      <c r="K22" s="79"/>
      <c r="L22" s="165"/>
      <c r="M22" s="79"/>
    </row>
    <row r="23" spans="1:16" ht="15.5" thickBot="1" x14ac:dyDescent="0.35">
      <c r="A23" s="79"/>
      <c r="B23" s="79"/>
      <c r="C23" s="83"/>
      <c r="D23" s="169"/>
      <c r="E23" s="173" t="s">
        <v>151</v>
      </c>
      <c r="F23" s="172" t="s">
        <v>152</v>
      </c>
      <c r="G23" s="173" t="s">
        <v>159</v>
      </c>
      <c r="H23" s="169"/>
      <c r="I23" s="79"/>
      <c r="J23" s="79"/>
      <c r="K23" s="79"/>
      <c r="L23" s="79"/>
      <c r="M23" s="79"/>
    </row>
    <row r="24" spans="1:16" ht="15.5" thickBot="1" x14ac:dyDescent="0.35">
      <c r="B24" s="83" t="s">
        <v>160</v>
      </c>
      <c r="C24" s="79"/>
      <c r="D24" s="171"/>
      <c r="E24" s="170" t="s">
        <v>3035</v>
      </c>
      <c r="F24" s="169"/>
      <c r="G24" s="169"/>
      <c r="H24" s="169"/>
      <c r="L24" s="165"/>
      <c r="M24" s="79"/>
      <c r="P24" s="78"/>
    </row>
    <row r="25" spans="1:16" ht="12.75" customHeight="1" x14ac:dyDescent="0.3">
      <c r="A25" s="79"/>
      <c r="B25" s="79"/>
      <c r="C25" s="79"/>
      <c r="D25" s="169"/>
      <c r="E25" s="173" t="s">
        <v>151</v>
      </c>
      <c r="F25" s="172" t="s">
        <v>161</v>
      </c>
      <c r="G25" s="172" t="s">
        <v>162</v>
      </c>
      <c r="H25" s="169"/>
      <c r="I25" s="79"/>
      <c r="J25" s="79"/>
      <c r="K25" s="79"/>
      <c r="L25" s="79"/>
      <c r="M25" s="79"/>
      <c r="P25" s="78"/>
    </row>
    <row r="26" spans="1:16" ht="15.75" customHeight="1" thickBot="1" x14ac:dyDescent="0.35">
      <c r="A26" s="79"/>
      <c r="D26" s="171"/>
      <c r="E26" s="171"/>
      <c r="F26" s="171"/>
      <c r="G26" s="171"/>
      <c r="H26" s="169"/>
      <c r="L26" s="79"/>
      <c r="M26" s="79"/>
    </row>
    <row r="27" spans="1:16" ht="15" customHeight="1" thickBot="1" x14ac:dyDescent="0.35">
      <c r="A27" s="80" t="s">
        <v>3036</v>
      </c>
      <c r="B27" s="79"/>
      <c r="C27" s="79"/>
      <c r="D27" s="171"/>
      <c r="E27" s="170" t="s">
        <v>284</v>
      </c>
      <c r="F27" s="170"/>
      <c r="G27" s="170"/>
      <c r="H27" s="170"/>
      <c r="I27" s="79"/>
      <c r="J27" s="79"/>
      <c r="K27" s="79"/>
      <c r="L27" s="165"/>
      <c r="M27" s="79"/>
    </row>
    <row r="28" spans="1:16" ht="15.75" customHeight="1" thickBot="1" x14ac:dyDescent="0.35">
      <c r="A28" s="83"/>
      <c r="B28" s="79"/>
      <c r="C28" s="79"/>
      <c r="D28" s="169"/>
      <c r="E28" s="174"/>
      <c r="F28" s="175"/>
      <c r="G28" s="174"/>
      <c r="H28" s="169" t="s">
        <v>3037</v>
      </c>
      <c r="I28" s="79"/>
      <c r="J28" s="79"/>
      <c r="K28" s="79"/>
      <c r="L28" s="79"/>
      <c r="M28" s="79"/>
    </row>
    <row r="29" spans="1:16" ht="15" customHeight="1" thickBot="1" x14ac:dyDescent="0.35">
      <c r="A29" s="83" t="s">
        <v>3038</v>
      </c>
      <c r="B29" s="79"/>
      <c r="C29" s="79"/>
      <c r="D29" s="169"/>
      <c r="E29" s="171" t="s">
        <v>284</v>
      </c>
      <c r="F29" s="170"/>
      <c r="G29" s="174"/>
      <c r="H29" s="169"/>
      <c r="I29" s="79"/>
      <c r="J29" s="79"/>
      <c r="K29" s="79"/>
      <c r="L29" s="165"/>
      <c r="M29" s="79"/>
    </row>
    <row r="30" spans="1:16" ht="10.5" customHeight="1" thickBot="1" x14ac:dyDescent="0.35">
      <c r="A30" s="83"/>
      <c r="B30" s="79"/>
      <c r="C30" s="79"/>
      <c r="D30" s="169"/>
      <c r="E30" s="174"/>
      <c r="F30" s="175"/>
      <c r="G30" s="174"/>
      <c r="H30" s="169"/>
      <c r="I30" s="79"/>
      <c r="J30" s="79"/>
      <c r="K30" s="79"/>
      <c r="L30" s="79"/>
      <c r="M30" s="79"/>
    </row>
    <row r="31" spans="1:16" ht="15" customHeight="1" thickBot="1" x14ac:dyDescent="0.35">
      <c r="A31" s="83"/>
      <c r="B31" s="83" t="s">
        <v>3039</v>
      </c>
      <c r="C31" s="79"/>
      <c r="D31" s="169"/>
      <c r="E31" s="171" t="s">
        <v>284</v>
      </c>
      <c r="F31" s="171"/>
      <c r="G31" s="171"/>
      <c r="H31" s="169"/>
      <c r="I31" s="79"/>
      <c r="J31" s="79"/>
      <c r="K31" s="79"/>
      <c r="L31" s="165"/>
      <c r="M31" s="79"/>
    </row>
    <row r="32" spans="1:16" ht="10.5" customHeight="1" thickBot="1" x14ac:dyDescent="0.35">
      <c r="A32" s="83"/>
      <c r="B32" s="83"/>
      <c r="C32" s="79"/>
      <c r="D32" s="169"/>
      <c r="E32" s="171"/>
      <c r="F32" s="171"/>
      <c r="G32" s="171"/>
      <c r="H32" s="169"/>
      <c r="I32" s="79"/>
      <c r="J32" s="79"/>
      <c r="K32" s="79"/>
      <c r="L32" s="79"/>
      <c r="M32" s="79"/>
    </row>
    <row r="33" spans="1:13" ht="15" customHeight="1" thickBot="1" x14ac:dyDescent="0.35">
      <c r="A33" s="83"/>
      <c r="B33" s="83" t="s">
        <v>3040</v>
      </c>
      <c r="C33" s="79"/>
      <c r="D33" s="169"/>
      <c r="E33" s="171" t="s">
        <v>284</v>
      </c>
      <c r="F33" s="171"/>
      <c r="G33" s="171"/>
      <c r="H33" s="169"/>
      <c r="I33" s="79"/>
      <c r="J33" s="79"/>
      <c r="K33" s="79"/>
      <c r="L33" s="165"/>
      <c r="M33" s="79"/>
    </row>
    <row r="34" spans="1:13" ht="15.75" customHeight="1" thickBot="1" x14ac:dyDescent="0.35">
      <c r="A34" s="83"/>
      <c r="B34" s="79"/>
      <c r="C34" s="79"/>
      <c r="D34" s="169"/>
      <c r="E34" s="174"/>
      <c r="F34" s="175"/>
      <c r="G34" s="174"/>
      <c r="H34" s="169"/>
      <c r="I34" s="79"/>
      <c r="J34" s="79"/>
      <c r="K34" s="79"/>
      <c r="L34" s="79"/>
      <c r="M34" s="79"/>
    </row>
    <row r="35" spans="1:13" ht="15" customHeight="1" thickBot="1" x14ac:dyDescent="0.35">
      <c r="A35" s="80" t="s">
        <v>3041</v>
      </c>
      <c r="B35" s="79"/>
      <c r="C35" s="79"/>
      <c r="D35" s="169"/>
      <c r="E35" s="170" t="s">
        <v>284</v>
      </c>
      <c r="F35" s="170"/>
      <c r="G35" s="169"/>
      <c r="H35" s="169"/>
      <c r="I35" s="79"/>
      <c r="J35" s="79"/>
      <c r="K35" s="79"/>
      <c r="L35" s="165"/>
      <c r="M35" s="79"/>
    </row>
    <row r="36" spans="1:13" ht="10.5" customHeight="1" thickBot="1" x14ac:dyDescent="0.35">
      <c r="A36" s="80"/>
      <c r="B36" s="79"/>
      <c r="C36" s="79"/>
      <c r="D36" s="169"/>
      <c r="E36" s="169"/>
      <c r="F36" s="169"/>
      <c r="G36" s="169"/>
      <c r="H36" s="169"/>
      <c r="I36" s="79"/>
      <c r="J36" s="79"/>
      <c r="K36" s="79"/>
      <c r="L36" s="79"/>
      <c r="M36" s="79"/>
    </row>
    <row r="37" spans="1:13" ht="15" customHeight="1" thickBot="1" x14ac:dyDescent="0.35">
      <c r="A37" s="80"/>
      <c r="B37" s="83" t="s">
        <v>3039</v>
      </c>
      <c r="C37" s="79"/>
      <c r="D37" s="169"/>
      <c r="E37" s="170" t="s">
        <v>284</v>
      </c>
      <c r="F37" s="169"/>
      <c r="G37" s="169"/>
      <c r="H37" s="169"/>
      <c r="I37" s="79"/>
      <c r="J37" s="79"/>
      <c r="K37" s="79"/>
      <c r="L37" s="165"/>
      <c r="M37" s="79"/>
    </row>
    <row r="38" spans="1:13" ht="10.5" customHeight="1" thickBot="1" x14ac:dyDescent="0.35">
      <c r="A38" s="80"/>
      <c r="B38" s="79"/>
      <c r="C38" s="79"/>
      <c r="D38" s="169"/>
      <c r="E38" s="169"/>
      <c r="F38" s="169"/>
      <c r="G38" s="169"/>
      <c r="H38" s="169"/>
      <c r="I38" s="79"/>
      <c r="J38" s="79"/>
      <c r="K38" s="79"/>
      <c r="L38" s="79"/>
      <c r="M38" s="79"/>
    </row>
    <row r="39" spans="1:13" ht="15" customHeight="1" thickBot="1" x14ac:dyDescent="0.35">
      <c r="A39" s="80"/>
      <c r="B39" s="83" t="s">
        <v>3040</v>
      </c>
      <c r="C39" s="79"/>
      <c r="D39" s="169"/>
      <c r="E39" s="170" t="s">
        <v>284</v>
      </c>
      <c r="F39" s="169"/>
      <c r="G39" s="169"/>
      <c r="H39" s="169"/>
      <c r="I39" s="79"/>
      <c r="J39" s="79"/>
      <c r="K39" s="79"/>
      <c r="L39" s="165"/>
      <c r="M39" s="79"/>
    </row>
    <row r="40" spans="1:13" ht="10.5" customHeight="1" thickBot="1" x14ac:dyDescent="0.35">
      <c r="A40" s="80"/>
      <c r="B40" s="79"/>
      <c r="C40" s="79"/>
      <c r="D40" s="169"/>
      <c r="E40" s="169"/>
      <c r="F40" s="169"/>
      <c r="G40" s="169"/>
      <c r="H40" s="169"/>
      <c r="I40" s="79"/>
      <c r="J40" s="79"/>
      <c r="K40" s="79"/>
      <c r="L40" s="79"/>
      <c r="M40" s="79"/>
    </row>
    <row r="41" spans="1:13" ht="15" customHeight="1" thickBot="1" x14ac:dyDescent="0.35">
      <c r="A41" s="80" t="s">
        <v>3042</v>
      </c>
      <c r="B41" s="79"/>
      <c r="C41" s="79"/>
      <c r="D41" s="169"/>
      <c r="E41" s="170" t="s">
        <v>284</v>
      </c>
      <c r="F41" s="169"/>
      <c r="G41" s="169"/>
      <c r="H41" s="169"/>
      <c r="I41" s="79"/>
      <c r="J41" s="79"/>
      <c r="K41" s="79"/>
      <c r="L41" s="165"/>
      <c r="M41" s="79"/>
    </row>
    <row r="42" spans="1:13" ht="15.75" customHeight="1" thickBot="1" x14ac:dyDescent="0.35">
      <c r="A42" s="80"/>
      <c r="B42" s="79"/>
      <c r="C42" s="79"/>
      <c r="D42" s="169"/>
      <c r="E42" s="169"/>
      <c r="F42" s="169"/>
      <c r="G42" s="169"/>
      <c r="H42" s="169"/>
      <c r="I42" s="79"/>
      <c r="J42" s="79"/>
      <c r="K42" s="79"/>
      <c r="L42" s="79"/>
      <c r="M42" s="79"/>
    </row>
    <row r="43" spans="1:13" ht="15" customHeight="1" thickBot="1" x14ac:dyDescent="0.35">
      <c r="A43" s="80" t="s">
        <v>3043</v>
      </c>
      <c r="B43" s="79"/>
      <c r="C43" s="79"/>
      <c r="D43" s="169"/>
      <c r="E43" s="170" t="s">
        <v>284</v>
      </c>
      <c r="F43" s="169"/>
      <c r="G43" s="169"/>
      <c r="H43" s="169"/>
      <c r="I43" s="79"/>
      <c r="J43" s="79"/>
      <c r="K43" s="79"/>
      <c r="L43" s="165"/>
      <c r="M43" s="79"/>
    </row>
    <row r="44" spans="1:13" ht="15.75" customHeight="1" thickBot="1" x14ac:dyDescent="0.35">
      <c r="A44" s="80"/>
      <c r="B44" s="79"/>
      <c r="C44" s="79"/>
      <c r="D44" s="169"/>
      <c r="E44" s="169"/>
      <c r="F44" s="169"/>
      <c r="G44" s="169"/>
      <c r="H44" s="169"/>
      <c r="I44" s="79"/>
      <c r="J44" s="79"/>
      <c r="K44" s="79"/>
      <c r="L44" s="79"/>
      <c r="M44" s="79"/>
    </row>
    <row r="45" spans="1:13" ht="15" customHeight="1" thickBot="1" x14ac:dyDescent="0.35">
      <c r="A45" s="80" t="s">
        <v>3044</v>
      </c>
      <c r="B45" s="79"/>
      <c r="C45" s="79"/>
      <c r="D45" s="169"/>
      <c r="E45" s="170" t="s">
        <v>284</v>
      </c>
      <c r="F45" s="169"/>
      <c r="G45" s="169"/>
      <c r="H45" s="169"/>
      <c r="I45" s="79"/>
      <c r="J45" s="79"/>
      <c r="K45" s="79"/>
      <c r="L45" s="165"/>
      <c r="M45" s="79"/>
    </row>
    <row r="46" spans="1:13" ht="15.75" customHeight="1" x14ac:dyDescent="0.3">
      <c r="A46" s="80"/>
      <c r="B46" s="79"/>
      <c r="C46" s="79"/>
      <c r="D46" s="79"/>
      <c r="E46" s="79"/>
      <c r="F46" s="79"/>
      <c r="G46" s="79"/>
      <c r="H46" s="79"/>
      <c r="I46" s="79"/>
      <c r="J46" s="79"/>
      <c r="K46" s="79"/>
      <c r="L46" s="79"/>
      <c r="M46" s="79"/>
    </row>
    <row r="47" spans="1:13" ht="17.25" customHeight="1" x14ac:dyDescent="0.3">
      <c r="A47" s="82"/>
      <c r="C47" s="79"/>
      <c r="D47" s="79"/>
      <c r="E47" s="79"/>
      <c r="F47" s="79"/>
      <c r="G47" s="79"/>
      <c r="H47" s="79"/>
      <c r="I47" s="79"/>
      <c r="J47" s="79"/>
      <c r="K47" s="79"/>
      <c r="L47" s="79"/>
      <c r="M47" s="79"/>
    </row>
    <row r="48" spans="1:13" ht="15.5" x14ac:dyDescent="0.35">
      <c r="A48" s="86" t="s">
        <v>3045</v>
      </c>
      <c r="B48" s="83"/>
      <c r="C48" s="79"/>
      <c r="D48" s="79"/>
      <c r="E48" s="79"/>
      <c r="F48" s="79"/>
      <c r="G48" s="79"/>
      <c r="H48" s="79" t="s">
        <v>145</v>
      </c>
      <c r="I48" s="79"/>
      <c r="J48" s="79"/>
      <c r="K48" s="79"/>
      <c r="L48" s="79"/>
    </row>
    <row r="49" spans="1:13" ht="9" customHeight="1" thickBot="1" x14ac:dyDescent="0.35">
      <c r="A49" s="80"/>
      <c r="B49" s="80"/>
      <c r="C49" s="81"/>
      <c r="D49" s="79"/>
      <c r="E49" s="83"/>
      <c r="F49" s="79"/>
      <c r="G49" s="79"/>
      <c r="H49" s="79"/>
      <c r="I49" s="79"/>
      <c r="J49" s="79"/>
      <c r="K49" s="79"/>
      <c r="L49" s="79"/>
    </row>
    <row r="50" spans="1:13" ht="15.75" hidden="1" customHeight="1" thickBot="1" x14ac:dyDescent="0.4">
      <c r="A50" s="133" t="s">
        <v>2426</v>
      </c>
      <c r="B50" s="133"/>
      <c r="C50" s="134"/>
      <c r="D50" s="134" t="s">
        <v>2427</v>
      </c>
      <c r="E50" s="134"/>
      <c r="F50" s="134"/>
      <c r="G50" s="134"/>
      <c r="H50" s="134"/>
      <c r="I50" s="83" t="s">
        <v>3046</v>
      </c>
      <c r="J50" s="83"/>
      <c r="K50" s="83"/>
      <c r="L50" s="85"/>
      <c r="M50" s="79"/>
    </row>
    <row r="51" spans="1:13" ht="9" hidden="1" customHeight="1" x14ac:dyDescent="0.35">
      <c r="A51" s="83" t="s">
        <v>2428</v>
      </c>
      <c r="B51" s="83"/>
      <c r="C51" s="83" t="s">
        <v>2429</v>
      </c>
      <c r="D51" s="83"/>
      <c r="E51" s="83"/>
      <c r="F51" s="83"/>
      <c r="G51" s="83" t="s">
        <v>2430</v>
      </c>
      <c r="H51" s="83"/>
      <c r="I51" s="83" t="s">
        <v>2429</v>
      </c>
      <c r="J51" s="83"/>
      <c r="K51" s="83"/>
      <c r="L51" s="77"/>
      <c r="M51" s="79"/>
    </row>
    <row r="52" spans="1:13" ht="15.75" hidden="1" customHeight="1" x14ac:dyDescent="0.35">
      <c r="A52" s="83" t="s">
        <v>2431</v>
      </c>
      <c r="B52" s="83"/>
      <c r="C52" s="83" t="s">
        <v>2429</v>
      </c>
      <c r="D52" s="83"/>
      <c r="E52" s="83"/>
      <c r="F52" s="83"/>
      <c r="G52" s="83" t="s">
        <v>2432</v>
      </c>
      <c r="H52" s="83"/>
      <c r="I52" s="83" t="s">
        <v>2429</v>
      </c>
      <c r="J52" s="83"/>
      <c r="K52" s="83"/>
      <c r="L52" s="77"/>
      <c r="M52" s="79"/>
    </row>
    <row r="53" spans="1:13" ht="15.75" hidden="1" customHeight="1" x14ac:dyDescent="0.35">
      <c r="A53" s="83" t="s">
        <v>2433</v>
      </c>
      <c r="B53" s="83"/>
      <c r="C53" s="83" t="s">
        <v>2429</v>
      </c>
      <c r="D53" s="83"/>
      <c r="E53" s="83"/>
      <c r="F53" s="83"/>
      <c r="G53" s="83" t="s">
        <v>2434</v>
      </c>
      <c r="H53" s="83"/>
      <c r="I53" s="83" t="s">
        <v>2429</v>
      </c>
      <c r="J53" s="83"/>
      <c r="K53" s="83"/>
      <c r="L53" s="77"/>
      <c r="M53" s="79"/>
    </row>
    <row r="54" spans="1:13" ht="16" hidden="1" thickBot="1" x14ac:dyDescent="0.4">
      <c r="A54" s="83" t="s">
        <v>2435</v>
      </c>
      <c r="B54" s="83"/>
      <c r="C54" s="83" t="s">
        <v>2429</v>
      </c>
      <c r="D54" s="83"/>
      <c r="E54" s="83"/>
      <c r="F54" s="83"/>
      <c r="G54" s="83" t="s">
        <v>2436</v>
      </c>
      <c r="H54" s="83"/>
      <c r="I54" s="83" t="s">
        <v>2429</v>
      </c>
      <c r="J54" s="83"/>
      <c r="K54" s="83"/>
      <c r="L54" s="77"/>
      <c r="M54" s="79"/>
    </row>
    <row r="55" spans="1:13" ht="11.25" hidden="1" customHeight="1" x14ac:dyDescent="0.35">
      <c r="A55" s="83" t="s">
        <v>2437</v>
      </c>
      <c r="B55" s="83"/>
      <c r="C55" s="83" t="s">
        <v>2429</v>
      </c>
      <c r="D55" s="83"/>
      <c r="E55" s="83"/>
      <c r="F55" s="83"/>
      <c r="G55" s="83" t="s">
        <v>2438</v>
      </c>
      <c r="H55" s="83"/>
      <c r="I55" s="83" t="s">
        <v>2429</v>
      </c>
      <c r="J55" s="83"/>
      <c r="K55" s="83"/>
      <c r="L55" s="77"/>
      <c r="M55" s="79"/>
    </row>
    <row r="56" spans="1:13" ht="16" hidden="1" thickBot="1" x14ac:dyDescent="0.4">
      <c r="A56" s="83" t="s">
        <v>2439</v>
      </c>
      <c r="B56" s="83"/>
      <c r="C56" s="83" t="s">
        <v>2429</v>
      </c>
      <c r="D56" s="83"/>
      <c r="E56" s="83"/>
      <c r="F56" s="83"/>
      <c r="G56" s="83" t="s">
        <v>2440</v>
      </c>
      <c r="H56" s="83"/>
      <c r="I56" s="83" t="s">
        <v>2429</v>
      </c>
      <c r="J56" s="83"/>
      <c r="K56" s="83"/>
      <c r="L56" s="77"/>
      <c r="M56" s="79"/>
    </row>
    <row r="57" spans="1:13" ht="9" hidden="1" customHeight="1" x14ac:dyDescent="0.35">
      <c r="A57" s="83" t="s">
        <v>2441</v>
      </c>
      <c r="B57" s="83"/>
      <c r="C57" s="83" t="s">
        <v>2429</v>
      </c>
      <c r="D57" s="83"/>
      <c r="E57" s="83"/>
      <c r="F57" s="83"/>
      <c r="G57" s="83" t="s">
        <v>2440</v>
      </c>
      <c r="H57" s="83"/>
      <c r="I57" s="83" t="s">
        <v>2429</v>
      </c>
      <c r="J57" s="83"/>
      <c r="K57" s="83"/>
      <c r="L57" s="77"/>
      <c r="M57" s="79"/>
    </row>
    <row r="58" spans="1:13" ht="16" hidden="1" thickBot="1" x14ac:dyDescent="0.4">
      <c r="A58" s="116" t="s">
        <v>2442</v>
      </c>
      <c r="B58" s="83"/>
      <c r="C58" s="83" t="s">
        <v>2429</v>
      </c>
      <c r="D58" s="83"/>
      <c r="E58" s="83"/>
      <c r="F58" s="83"/>
      <c r="G58" s="83"/>
      <c r="H58" s="83"/>
      <c r="I58" s="83"/>
      <c r="J58" s="83"/>
      <c r="K58" s="83"/>
      <c r="L58" s="77"/>
      <c r="M58" s="79"/>
    </row>
    <row r="59" spans="1:13" ht="9" hidden="1" customHeight="1" thickBot="1" x14ac:dyDescent="0.4">
      <c r="A59" s="120"/>
      <c r="D59" s="83"/>
      <c r="L59" s="77"/>
      <c r="M59" s="79"/>
    </row>
    <row r="60" spans="1:13" ht="16" hidden="1" thickBot="1" x14ac:dyDescent="0.4">
      <c r="A60" s="135" t="s">
        <v>3047</v>
      </c>
      <c r="B60" s="136"/>
      <c r="C60" s="136"/>
      <c r="D60" s="232" t="s">
        <v>3048</v>
      </c>
      <c r="E60" s="232"/>
      <c r="F60" s="232"/>
      <c r="G60" s="232"/>
      <c r="H60" s="232"/>
      <c r="I60" s="232"/>
      <c r="J60" s="232"/>
      <c r="K60" s="233"/>
      <c r="L60" s="137"/>
      <c r="M60" s="79"/>
    </row>
    <row r="61" spans="1:13" ht="15.65" hidden="1" customHeight="1" thickBot="1" x14ac:dyDescent="0.4">
      <c r="A61" s="135"/>
      <c r="B61" s="136"/>
      <c r="C61" s="136"/>
      <c r="D61" s="138" t="s">
        <v>3049</v>
      </c>
      <c r="E61" s="139"/>
      <c r="F61" s="140"/>
      <c r="G61" s="139"/>
      <c r="H61" s="140"/>
      <c r="I61" s="139"/>
      <c r="J61" s="140"/>
      <c r="K61" s="139"/>
      <c r="L61" s="140"/>
      <c r="M61" s="79"/>
    </row>
    <row r="62" spans="1:13" ht="15.65" customHeight="1" thickBot="1" x14ac:dyDescent="0.4">
      <c r="A62" s="118" t="s">
        <v>3050</v>
      </c>
      <c r="B62" s="80"/>
      <c r="C62" s="80"/>
      <c r="D62" s="83" t="s">
        <v>3051</v>
      </c>
      <c r="E62" s="134"/>
      <c r="F62" s="134"/>
      <c r="G62" s="134"/>
      <c r="H62" s="134"/>
      <c r="I62" s="134"/>
      <c r="J62" s="134"/>
      <c r="K62" s="134"/>
      <c r="L62" s="166"/>
      <c r="M62" s="79"/>
    </row>
    <row r="63" spans="1:13" ht="16" thickBot="1" x14ac:dyDescent="0.4">
      <c r="D63" s="134"/>
      <c r="E63" s="134"/>
      <c r="F63" s="134"/>
      <c r="G63" s="134"/>
      <c r="H63" s="134"/>
      <c r="I63" s="134"/>
      <c r="J63" s="134"/>
      <c r="K63" s="134"/>
      <c r="L63" s="77"/>
      <c r="M63" s="79"/>
    </row>
    <row r="64" spans="1:13" ht="16" thickBot="1" x14ac:dyDescent="0.4">
      <c r="A64" s="116" t="s">
        <v>3052</v>
      </c>
      <c r="B64" s="83"/>
      <c r="C64" s="83"/>
      <c r="D64" s="83" t="s">
        <v>3053</v>
      </c>
      <c r="E64" s="134"/>
      <c r="F64" s="134"/>
      <c r="G64" s="134"/>
      <c r="H64" s="134"/>
      <c r="I64" s="134"/>
      <c r="J64" s="134"/>
      <c r="K64" s="134"/>
      <c r="L64" s="166"/>
      <c r="M64" s="79"/>
    </row>
    <row r="65" spans="1:17" ht="16" thickBot="1" x14ac:dyDescent="0.4">
      <c r="A65" s="116"/>
      <c r="B65" s="83"/>
      <c r="C65" s="83"/>
      <c r="D65" s="141"/>
      <c r="E65" s="134"/>
      <c r="F65" s="134"/>
      <c r="G65" s="134"/>
      <c r="H65" s="134"/>
      <c r="I65" s="134"/>
      <c r="J65" s="134"/>
      <c r="K65" s="134"/>
      <c r="L65" s="77"/>
      <c r="M65" s="79"/>
    </row>
    <row r="66" spans="1:17" ht="13.75" hidden="1" customHeight="1" thickBot="1" x14ac:dyDescent="0.3">
      <c r="D66" s="83" t="s">
        <v>2443</v>
      </c>
      <c r="E66" s="134"/>
      <c r="F66" s="134"/>
      <c r="G66" s="134"/>
      <c r="H66" s="134"/>
      <c r="I66" s="134"/>
      <c r="J66" s="134"/>
      <c r="K66" s="134"/>
    </row>
    <row r="67" spans="1:17" ht="16" thickBot="1" x14ac:dyDescent="0.4">
      <c r="A67" s="80" t="s">
        <v>3054</v>
      </c>
      <c r="B67" s="82"/>
      <c r="D67" s="83" t="s">
        <v>3055</v>
      </c>
      <c r="E67" s="134"/>
      <c r="F67" s="134"/>
      <c r="G67" s="134"/>
      <c r="H67" s="134"/>
      <c r="I67" s="134"/>
      <c r="J67" s="134"/>
      <c r="K67" s="134"/>
      <c r="L67" s="166"/>
      <c r="M67" s="79"/>
    </row>
    <row r="68" spans="1:17" ht="16.5" hidden="1" customHeight="1" x14ac:dyDescent="0.35">
      <c r="A68" s="83" t="s">
        <v>2444</v>
      </c>
      <c r="B68" s="82"/>
      <c r="C68" s="83" t="s">
        <v>2429</v>
      </c>
      <c r="D68" s="83"/>
      <c r="E68" s="134"/>
      <c r="F68" s="134"/>
      <c r="G68" s="134" t="s">
        <v>2445</v>
      </c>
      <c r="H68" s="134"/>
      <c r="I68" s="134" t="s">
        <v>2429</v>
      </c>
      <c r="J68" s="134"/>
      <c r="K68" s="134"/>
      <c r="L68" s="77"/>
      <c r="M68" s="79"/>
    </row>
    <row r="69" spans="1:17" ht="13.5" hidden="1" customHeight="1" x14ac:dyDescent="0.35">
      <c r="A69" s="83" t="s">
        <v>2446</v>
      </c>
      <c r="B69" s="82"/>
      <c r="C69" s="83" t="s">
        <v>2429</v>
      </c>
      <c r="D69" s="83"/>
      <c r="E69" s="134"/>
      <c r="F69" s="134"/>
      <c r="G69" s="134" t="s">
        <v>2447</v>
      </c>
      <c r="H69" s="134"/>
      <c r="I69" s="134" t="s">
        <v>2429</v>
      </c>
      <c r="J69" s="134"/>
      <c r="K69" s="134"/>
      <c r="L69" s="77"/>
      <c r="M69" s="79"/>
    </row>
    <row r="70" spans="1:17" ht="15" hidden="1" customHeight="1" x14ac:dyDescent="0.35">
      <c r="A70" s="83" t="s">
        <v>2448</v>
      </c>
      <c r="B70" s="82"/>
      <c r="C70" s="83" t="s">
        <v>2429</v>
      </c>
      <c r="D70" s="83"/>
      <c r="E70" s="134"/>
      <c r="F70" s="134"/>
      <c r="G70" s="134"/>
      <c r="H70" s="134"/>
      <c r="I70" s="134"/>
      <c r="J70" s="134"/>
      <c r="K70" s="134"/>
      <c r="L70" s="77"/>
      <c r="M70" s="79"/>
    </row>
    <row r="71" spans="1:17" ht="16" thickBot="1" x14ac:dyDescent="0.4">
      <c r="A71" s="80"/>
      <c r="B71" s="82"/>
      <c r="D71" s="83"/>
      <c r="E71" s="134"/>
      <c r="F71" s="134"/>
      <c r="G71" s="134"/>
      <c r="H71" s="134"/>
      <c r="I71" s="134"/>
      <c r="J71" s="134"/>
      <c r="K71" s="134"/>
      <c r="L71" s="167"/>
      <c r="M71" s="79"/>
    </row>
    <row r="72" spans="1:17" ht="16" thickBot="1" x14ac:dyDescent="0.4">
      <c r="A72" s="80" t="s">
        <v>3056</v>
      </c>
      <c r="B72" s="82"/>
      <c r="D72" s="83" t="s">
        <v>3057</v>
      </c>
      <c r="E72" s="134"/>
      <c r="F72" s="134"/>
      <c r="G72" s="134"/>
      <c r="H72" s="134"/>
      <c r="I72" s="134"/>
      <c r="J72" s="134"/>
      <c r="K72" s="134"/>
      <c r="L72" s="85"/>
      <c r="Q72" s="124"/>
    </row>
    <row r="73" spans="1:17" ht="15" hidden="1" customHeight="1" x14ac:dyDescent="0.35">
      <c r="A73" s="83" t="s">
        <v>2449</v>
      </c>
      <c r="D73" s="134"/>
      <c r="E73" s="134"/>
      <c r="F73" s="134"/>
      <c r="G73" s="134"/>
      <c r="H73" s="134"/>
      <c r="I73" s="134"/>
      <c r="J73" s="134" t="s">
        <v>2450</v>
      </c>
      <c r="K73" s="134" t="s">
        <v>147</v>
      </c>
      <c r="L73" s="77"/>
      <c r="Q73" s="124"/>
    </row>
    <row r="74" spans="1:17" ht="15" hidden="1" customHeight="1" x14ac:dyDescent="0.35">
      <c r="A74" s="83" t="s">
        <v>2451</v>
      </c>
      <c r="D74" s="134"/>
      <c r="E74" s="134"/>
      <c r="F74" s="134"/>
      <c r="G74" s="134"/>
      <c r="H74" s="134"/>
      <c r="I74" s="134"/>
      <c r="J74" s="134" t="s">
        <v>2450</v>
      </c>
      <c r="K74" s="134" t="s">
        <v>147</v>
      </c>
      <c r="L74" s="77"/>
      <c r="Q74" s="124"/>
    </row>
    <row r="75" spans="1:17" ht="15" hidden="1" customHeight="1" x14ac:dyDescent="0.35">
      <c r="A75" s="83" t="s">
        <v>2452</v>
      </c>
      <c r="D75" s="134"/>
      <c r="E75" s="134"/>
      <c r="F75" s="134"/>
      <c r="G75" s="134"/>
      <c r="H75" s="134"/>
      <c r="I75" s="134"/>
      <c r="J75" s="134" t="s">
        <v>2450</v>
      </c>
      <c r="K75" s="134" t="s">
        <v>147</v>
      </c>
      <c r="L75" s="77"/>
      <c r="Q75" s="124"/>
    </row>
    <row r="76" spans="1:17" ht="15" hidden="1" customHeight="1" x14ac:dyDescent="0.35">
      <c r="A76" s="83" t="s">
        <v>2453</v>
      </c>
      <c r="D76" s="134"/>
      <c r="E76" s="134"/>
      <c r="F76" s="134"/>
      <c r="G76" s="134"/>
      <c r="H76" s="134"/>
      <c r="I76" s="134"/>
      <c r="J76" s="134" t="s">
        <v>2450</v>
      </c>
      <c r="K76" s="134" t="s">
        <v>147</v>
      </c>
      <c r="L76" s="77"/>
      <c r="Q76" s="124"/>
    </row>
    <row r="77" spans="1:17" ht="15" hidden="1" customHeight="1" x14ac:dyDescent="0.35">
      <c r="A77" s="83" t="s">
        <v>2454</v>
      </c>
      <c r="D77" s="134"/>
      <c r="E77" s="134"/>
      <c r="F77" s="134"/>
      <c r="G77" s="134"/>
      <c r="H77" s="134"/>
      <c r="I77" s="134"/>
      <c r="J77" s="134" t="s">
        <v>2450</v>
      </c>
      <c r="K77" s="134"/>
      <c r="L77" s="77"/>
      <c r="Q77" s="124"/>
    </row>
    <row r="78" spans="1:17" ht="16" thickBot="1" x14ac:dyDescent="0.4">
      <c r="A78" s="83"/>
      <c r="D78" s="134"/>
      <c r="E78" s="134"/>
      <c r="F78" s="134"/>
      <c r="G78" s="134"/>
      <c r="H78" s="134"/>
      <c r="I78" s="134"/>
      <c r="J78" s="134"/>
      <c r="K78" s="134"/>
      <c r="L78" s="77"/>
      <c r="Q78" s="124"/>
    </row>
    <row r="79" spans="1:17" ht="16" thickBot="1" x14ac:dyDescent="0.4">
      <c r="A79" s="80" t="s">
        <v>3058</v>
      </c>
      <c r="B79" s="142"/>
      <c r="C79" s="142"/>
      <c r="D79" s="83" t="s">
        <v>3059</v>
      </c>
      <c r="E79" s="142"/>
      <c r="F79" s="142"/>
      <c r="G79" s="142"/>
      <c r="H79" s="142"/>
      <c r="I79" s="83"/>
      <c r="J79" s="134"/>
      <c r="K79" s="134"/>
      <c r="L79" s="166"/>
      <c r="Q79" s="124"/>
    </row>
    <row r="80" spans="1:17" ht="6.75" hidden="1" customHeight="1" x14ac:dyDescent="0.35">
      <c r="A80" s="83" t="s">
        <v>2455</v>
      </c>
      <c r="J80" s="83" t="s">
        <v>2450</v>
      </c>
      <c r="K80" s="83" t="s">
        <v>147</v>
      </c>
      <c r="L80" s="77"/>
      <c r="Q80" s="124"/>
    </row>
    <row r="81" spans="1:17" ht="15.5" hidden="1" x14ac:dyDescent="0.35">
      <c r="A81" s="83" t="s">
        <v>2456</v>
      </c>
      <c r="J81" s="83" t="s">
        <v>2450</v>
      </c>
      <c r="K81" s="83" t="s">
        <v>147</v>
      </c>
      <c r="L81" s="77"/>
      <c r="Q81" s="124"/>
    </row>
    <row r="82" spans="1:17" ht="15.75" hidden="1" customHeight="1" x14ac:dyDescent="0.35">
      <c r="A82" s="83" t="s">
        <v>2457</v>
      </c>
      <c r="J82" s="83" t="s">
        <v>2450</v>
      </c>
      <c r="K82" s="83" t="s">
        <v>147</v>
      </c>
      <c r="L82" s="77"/>
      <c r="Q82" s="124"/>
    </row>
    <row r="83" spans="1:17" ht="9" hidden="1" customHeight="1" x14ac:dyDescent="0.35">
      <c r="A83" s="83" t="s">
        <v>2458</v>
      </c>
      <c r="J83" s="83" t="s">
        <v>2450</v>
      </c>
      <c r="K83" s="83" t="s">
        <v>147</v>
      </c>
      <c r="L83" s="77"/>
      <c r="Q83" s="124"/>
    </row>
    <row r="84" spans="1:17" ht="15.75" hidden="1" customHeight="1" x14ac:dyDescent="0.35">
      <c r="A84" s="83" t="s">
        <v>2454</v>
      </c>
      <c r="H84" s="115" t="s">
        <v>3060</v>
      </c>
      <c r="J84" s="83" t="s">
        <v>2450</v>
      </c>
      <c r="K84" s="83"/>
      <c r="L84" s="77"/>
      <c r="Q84" s="124"/>
    </row>
    <row r="85" spans="1:17" ht="16" thickBot="1" x14ac:dyDescent="0.4">
      <c r="A85" s="83"/>
      <c r="L85" s="77"/>
      <c r="Q85" s="124"/>
    </row>
    <row r="86" spans="1:17" ht="16" hidden="1" thickBot="1" x14ac:dyDescent="0.4">
      <c r="A86" s="136" t="s">
        <v>3061</v>
      </c>
      <c r="B86" s="143"/>
      <c r="C86" s="143"/>
      <c r="D86" s="143" t="s">
        <v>3062</v>
      </c>
      <c r="E86" s="143"/>
      <c r="F86" s="143"/>
      <c r="G86" s="143"/>
      <c r="H86" s="143"/>
      <c r="I86" s="143"/>
      <c r="L86" s="85">
        <v>5</v>
      </c>
      <c r="Q86" s="124"/>
    </row>
    <row r="87" spans="1:17" ht="11.25" hidden="1" customHeight="1" x14ac:dyDescent="0.35">
      <c r="A87" s="80"/>
      <c r="L87" s="77"/>
      <c r="Q87" s="124"/>
    </row>
    <row r="88" spans="1:17" ht="12" hidden="1" customHeight="1" thickBot="1" x14ac:dyDescent="0.35">
      <c r="B88" s="79"/>
      <c r="D88" s="79"/>
      <c r="F88" s="79"/>
      <c r="H88" s="79"/>
      <c r="I88" s="79"/>
      <c r="J88" s="79"/>
      <c r="K88" s="79"/>
      <c r="L88" s="79"/>
      <c r="M88" s="79"/>
    </row>
    <row r="89" spans="1:17" ht="15" customHeight="1" thickBot="1" x14ac:dyDescent="0.35">
      <c r="B89" s="79"/>
      <c r="D89" s="80" t="s">
        <v>234</v>
      </c>
      <c r="F89" s="80"/>
      <c r="H89" s="79"/>
      <c r="I89" s="81">
        <v>0.1</v>
      </c>
      <c r="J89" s="81"/>
      <c r="K89" s="81"/>
      <c r="L89" s="84">
        <f>SUM(L6:L79)</f>
        <v>0</v>
      </c>
      <c r="M89" s="79"/>
      <c r="Q89" s="127">
        <f>PRODUCT(I89,L89)</f>
        <v>0</v>
      </c>
    </row>
    <row r="90" spans="1:17" ht="16.5" customHeight="1" x14ac:dyDescent="0.3">
      <c r="B90" s="79"/>
      <c r="D90" s="80"/>
      <c r="F90" s="83" t="s">
        <v>285</v>
      </c>
      <c r="H90" s="79"/>
      <c r="I90" s="81"/>
      <c r="J90" s="81"/>
      <c r="K90" s="81"/>
      <c r="L90" s="79"/>
      <c r="M90" s="79"/>
      <c r="Q90" s="127"/>
    </row>
    <row r="91" spans="1:17" ht="12.75" customHeight="1" x14ac:dyDescent="0.3">
      <c r="B91" s="79"/>
      <c r="D91" s="80"/>
      <c r="F91" s="80"/>
      <c r="H91" s="79"/>
      <c r="I91" s="81"/>
      <c r="J91" s="81"/>
      <c r="K91" s="81"/>
      <c r="L91" s="79"/>
      <c r="M91" s="79"/>
      <c r="Q91" s="127"/>
    </row>
    <row r="92" spans="1:17" ht="16.5" customHeight="1" x14ac:dyDescent="0.3">
      <c r="B92" s="79"/>
      <c r="D92" s="80"/>
      <c r="F92" s="80"/>
      <c r="H92" s="79"/>
      <c r="I92" s="81"/>
      <c r="J92" s="81"/>
      <c r="K92" s="81"/>
      <c r="L92" s="79"/>
      <c r="M92" s="79"/>
      <c r="Q92" s="127"/>
    </row>
    <row r="93" spans="1:17" ht="18" customHeight="1" x14ac:dyDescent="0.4">
      <c r="A93" s="76" t="s">
        <v>165</v>
      </c>
      <c r="B93" s="79"/>
      <c r="E93" s="87"/>
      <c r="F93" s="81"/>
      <c r="G93" s="79"/>
      <c r="H93" s="115" t="s">
        <v>148</v>
      </c>
      <c r="M93" s="79"/>
    </row>
    <row r="94" spans="1:17" ht="15.75" customHeight="1" x14ac:dyDescent="0.4">
      <c r="A94" s="76"/>
      <c r="B94" s="79"/>
      <c r="E94" s="87"/>
      <c r="F94" s="81"/>
      <c r="G94" s="79"/>
      <c r="H94" s="81"/>
      <c r="L94" s="83"/>
      <c r="M94" s="79"/>
      <c r="Q94" s="125" t="s">
        <v>3063</v>
      </c>
    </row>
    <row r="95" spans="1:17" ht="12" customHeight="1" thickBot="1" x14ac:dyDescent="0.35">
      <c r="A95" s="83"/>
      <c r="B95" s="83"/>
      <c r="C95" s="79"/>
      <c r="D95" s="83"/>
      <c r="E95" s="79"/>
      <c r="F95" s="83"/>
      <c r="G95" s="79"/>
      <c r="H95" s="79"/>
      <c r="I95" s="79"/>
      <c r="J95" s="79"/>
      <c r="K95" s="79"/>
      <c r="L95" s="79"/>
      <c r="M95" s="79"/>
    </row>
    <row r="96" spans="1:17" ht="15.5" thickBot="1" x14ac:dyDescent="0.35">
      <c r="A96" s="118">
        <v>4.7</v>
      </c>
      <c r="B96" s="83" t="s">
        <v>239</v>
      </c>
      <c r="C96" s="79"/>
      <c r="D96" s="79"/>
      <c r="F96" s="170" t="s">
        <v>166</v>
      </c>
      <c r="G96" s="169"/>
      <c r="H96" s="169"/>
      <c r="L96" s="165"/>
      <c r="M96" s="79"/>
    </row>
    <row r="97" spans="1:17" ht="9" customHeight="1" thickBot="1" x14ac:dyDescent="0.35">
      <c r="A97" s="80"/>
      <c r="B97" s="79"/>
      <c r="C97" s="79"/>
      <c r="D97" s="79"/>
      <c r="E97" s="83"/>
      <c r="F97" s="169"/>
      <c r="G97" s="169"/>
      <c r="H97" s="169"/>
      <c r="L97" s="79"/>
      <c r="M97" s="79"/>
    </row>
    <row r="98" spans="1:17" ht="16" thickBot="1" x14ac:dyDescent="0.4">
      <c r="A98" s="79"/>
      <c r="B98" s="83" t="s">
        <v>236</v>
      </c>
      <c r="C98" s="79"/>
      <c r="D98" s="79"/>
      <c r="F98" s="170" t="s">
        <v>166</v>
      </c>
      <c r="G98" s="169"/>
      <c r="H98" s="176"/>
      <c r="I98" s="79"/>
      <c r="J98" s="79"/>
      <c r="K98" s="79"/>
      <c r="L98" s="165"/>
      <c r="M98" s="79"/>
    </row>
    <row r="99" spans="1:17" ht="9.75" customHeight="1" thickBot="1" x14ac:dyDescent="0.4">
      <c r="A99" s="79"/>
      <c r="B99" s="79"/>
      <c r="C99" s="79"/>
      <c r="D99" s="79"/>
      <c r="F99" s="169"/>
      <c r="G99" s="169"/>
      <c r="H99" s="176"/>
      <c r="I99" s="79"/>
      <c r="J99" s="79"/>
      <c r="K99" s="79"/>
      <c r="L99" s="79"/>
      <c r="M99" s="79"/>
    </row>
    <row r="100" spans="1:17" ht="16" thickBot="1" x14ac:dyDescent="0.4">
      <c r="A100" s="79"/>
      <c r="B100" s="83" t="s">
        <v>237</v>
      </c>
      <c r="C100" s="79"/>
      <c r="D100" s="79"/>
      <c r="F100" s="170" t="s">
        <v>164</v>
      </c>
      <c r="G100" s="169"/>
      <c r="H100" s="176"/>
      <c r="I100" s="79"/>
      <c r="J100" s="79"/>
      <c r="K100" s="79"/>
      <c r="L100" s="165"/>
      <c r="M100" s="79"/>
    </row>
    <row r="101" spans="1:17" ht="16" thickBot="1" x14ac:dyDescent="0.4">
      <c r="A101" s="79"/>
      <c r="B101" s="83"/>
      <c r="C101" s="79"/>
      <c r="D101" s="79"/>
      <c r="F101" s="170"/>
      <c r="G101" s="169"/>
      <c r="H101" s="176"/>
      <c r="I101" s="79"/>
      <c r="J101" s="79"/>
      <c r="K101" s="79"/>
      <c r="L101" s="79"/>
      <c r="M101" s="79"/>
    </row>
    <row r="102" spans="1:17" ht="11.25" customHeight="1" thickBot="1" x14ac:dyDescent="0.4">
      <c r="A102" s="79"/>
      <c r="B102" s="83" t="s">
        <v>238</v>
      </c>
      <c r="C102" s="79"/>
      <c r="D102" s="79"/>
      <c r="F102" s="170" t="s">
        <v>167</v>
      </c>
      <c r="G102" s="169"/>
      <c r="H102" s="176"/>
      <c r="I102" s="79"/>
      <c r="J102" s="79"/>
      <c r="K102" s="79"/>
      <c r="L102" s="165"/>
      <c r="M102" s="79"/>
    </row>
    <row r="103" spans="1:17" ht="16.5" customHeight="1" thickBot="1" x14ac:dyDescent="0.4">
      <c r="A103" s="79"/>
      <c r="B103" s="79"/>
      <c r="C103" s="79"/>
      <c r="D103" s="79"/>
      <c r="F103" s="169"/>
      <c r="G103" s="169"/>
      <c r="H103" s="176"/>
      <c r="I103" s="79"/>
      <c r="J103" s="79"/>
      <c r="K103" s="79"/>
      <c r="L103" s="79"/>
      <c r="M103" s="79"/>
    </row>
    <row r="104" spans="1:17" ht="11.4" customHeight="1" thickBot="1" x14ac:dyDescent="0.35">
      <c r="A104" s="80" t="s">
        <v>241</v>
      </c>
      <c r="B104" s="83" t="s">
        <v>242</v>
      </c>
      <c r="C104" s="79"/>
      <c r="D104" s="119"/>
      <c r="F104" s="170" t="s">
        <v>164</v>
      </c>
      <c r="G104" s="169"/>
      <c r="H104" s="169"/>
      <c r="L104" s="165"/>
      <c r="M104" s="79"/>
    </row>
    <row r="105" spans="1:17" ht="14.25" customHeight="1" thickBot="1" x14ac:dyDescent="0.35">
      <c r="A105" s="80"/>
      <c r="B105" s="79"/>
      <c r="C105" s="79"/>
      <c r="D105" s="79"/>
      <c r="E105" s="83"/>
      <c r="F105" s="169"/>
      <c r="G105" s="169"/>
      <c r="H105" s="169"/>
      <c r="L105" s="79"/>
      <c r="M105" s="79"/>
    </row>
    <row r="106" spans="1:17" ht="15.5" thickBot="1" x14ac:dyDescent="0.35">
      <c r="A106" s="80"/>
      <c r="B106" s="83" t="s">
        <v>240</v>
      </c>
      <c r="C106" s="79"/>
      <c r="D106" s="119"/>
      <c r="F106" s="170" t="s">
        <v>166</v>
      </c>
      <c r="G106" s="169"/>
      <c r="H106" s="169"/>
      <c r="L106" s="165"/>
      <c r="M106" s="79"/>
    </row>
    <row r="107" spans="1:17" ht="15.75" customHeight="1" thickBot="1" x14ac:dyDescent="0.35">
      <c r="A107" s="79"/>
      <c r="B107" s="79"/>
      <c r="C107" s="79"/>
      <c r="D107" s="79"/>
      <c r="E107" s="79"/>
      <c r="F107" s="169"/>
      <c r="G107" s="169"/>
      <c r="H107" s="169"/>
      <c r="I107" s="79"/>
      <c r="J107" s="79"/>
      <c r="K107" s="79"/>
      <c r="L107" s="79"/>
      <c r="Q107" s="124"/>
    </row>
    <row r="108" spans="1:17" ht="15.5" thickBot="1" x14ac:dyDescent="0.35">
      <c r="A108" s="82" t="s">
        <v>243</v>
      </c>
      <c r="B108" s="83" t="s">
        <v>244</v>
      </c>
      <c r="C108" s="79"/>
      <c r="D108" s="79"/>
      <c r="F108" s="170" t="s">
        <v>166</v>
      </c>
      <c r="G108" s="169"/>
      <c r="H108" s="169"/>
      <c r="L108" s="165"/>
      <c r="M108" s="79"/>
    </row>
    <row r="109" spans="1:17" ht="15" customHeight="1" thickBot="1" x14ac:dyDescent="0.35">
      <c r="A109" s="92"/>
      <c r="B109" s="92"/>
      <c r="C109" s="79"/>
      <c r="D109" s="79"/>
      <c r="F109" s="169"/>
      <c r="G109" s="169"/>
      <c r="H109" s="169"/>
      <c r="I109" s="79"/>
      <c r="J109" s="79"/>
      <c r="K109" s="79"/>
      <c r="L109" s="79"/>
      <c r="M109" s="79"/>
    </row>
    <row r="110" spans="1:17" ht="15.5" thickBot="1" x14ac:dyDescent="0.35">
      <c r="A110" s="92"/>
      <c r="B110" s="83" t="s">
        <v>245</v>
      </c>
      <c r="C110" s="79"/>
      <c r="D110" s="79"/>
      <c r="F110" s="170" t="s">
        <v>166</v>
      </c>
      <c r="G110" s="169"/>
      <c r="H110" s="169"/>
      <c r="I110" s="79"/>
      <c r="J110" s="79"/>
      <c r="K110" s="79"/>
      <c r="L110" s="165"/>
      <c r="M110" s="79"/>
    </row>
    <row r="111" spans="1:17" ht="15" customHeight="1" thickBot="1" x14ac:dyDescent="0.35">
      <c r="A111" s="79"/>
      <c r="B111" s="79"/>
      <c r="C111" s="79"/>
      <c r="E111" s="79"/>
      <c r="F111" s="169"/>
      <c r="G111" s="169"/>
      <c r="H111" s="169"/>
      <c r="I111" s="79"/>
      <c r="J111" s="79"/>
      <c r="K111" s="79"/>
      <c r="L111" s="79"/>
      <c r="Q111" s="124"/>
    </row>
    <row r="112" spans="1:17" ht="16" thickBot="1" x14ac:dyDescent="0.4">
      <c r="A112" s="80" t="s">
        <v>246</v>
      </c>
      <c r="B112" s="83" t="s">
        <v>247</v>
      </c>
      <c r="C112" s="79"/>
      <c r="D112" s="79"/>
      <c r="F112" s="170" t="s">
        <v>164</v>
      </c>
      <c r="G112" s="169"/>
      <c r="H112" s="169"/>
      <c r="L112" s="166"/>
      <c r="M112" s="79"/>
    </row>
    <row r="113" spans="1:15" ht="10.5" customHeight="1" thickBot="1" x14ac:dyDescent="0.4">
      <c r="A113" s="79"/>
      <c r="B113" s="79"/>
      <c r="C113" s="79"/>
      <c r="D113" s="79"/>
      <c r="F113" s="169"/>
      <c r="G113" s="169"/>
      <c r="H113" s="169"/>
      <c r="I113" s="77"/>
      <c r="J113" s="77"/>
      <c r="K113" s="77"/>
      <c r="L113" s="77"/>
      <c r="M113" s="79"/>
    </row>
    <row r="114" spans="1:15" ht="15.5" thickBot="1" x14ac:dyDescent="0.35">
      <c r="A114" s="79"/>
      <c r="B114" s="83" t="s">
        <v>248</v>
      </c>
      <c r="C114" s="79"/>
      <c r="D114" s="119"/>
      <c r="F114" s="170" t="s">
        <v>164</v>
      </c>
      <c r="G114" s="175"/>
      <c r="H114" s="169"/>
      <c r="I114" s="79"/>
      <c r="J114" s="79"/>
      <c r="K114" s="79"/>
      <c r="L114" s="165"/>
      <c r="M114" s="79"/>
    </row>
    <row r="115" spans="1:15" ht="15.5" thickBot="1" x14ac:dyDescent="0.35">
      <c r="A115" s="79"/>
      <c r="B115" s="79"/>
      <c r="C115" s="79"/>
      <c r="D115" s="79"/>
      <c r="E115" s="92"/>
      <c r="F115" s="175"/>
      <c r="G115" s="175"/>
      <c r="H115" s="169"/>
      <c r="I115" s="79"/>
      <c r="J115" s="79"/>
      <c r="K115" s="79"/>
      <c r="L115" s="79"/>
      <c r="M115" s="79"/>
    </row>
    <row r="116" spans="1:15" ht="15.5" thickBot="1" x14ac:dyDescent="0.35">
      <c r="A116" s="80" t="s">
        <v>249</v>
      </c>
      <c r="B116" s="83" t="s">
        <v>250</v>
      </c>
      <c r="C116" s="79"/>
      <c r="D116" s="79"/>
      <c r="F116" s="170" t="s">
        <v>164</v>
      </c>
      <c r="G116" s="169"/>
      <c r="H116" s="169"/>
      <c r="L116" s="165"/>
      <c r="M116" s="79"/>
    </row>
    <row r="117" spans="1:15" ht="12" customHeight="1" thickBot="1" x14ac:dyDescent="0.35">
      <c r="A117" s="80"/>
      <c r="B117" s="79"/>
      <c r="C117" s="79"/>
      <c r="D117" s="79"/>
      <c r="E117" s="83"/>
      <c r="F117" s="169"/>
      <c r="G117" s="169"/>
      <c r="H117" s="169"/>
      <c r="L117" s="79"/>
      <c r="M117" s="79"/>
    </row>
    <row r="118" spans="1:15" ht="12" customHeight="1" thickBot="1" x14ac:dyDescent="0.4">
      <c r="A118" s="80" t="s">
        <v>251</v>
      </c>
      <c r="B118" s="83" t="s">
        <v>252</v>
      </c>
      <c r="C118" s="79"/>
      <c r="D118" s="79"/>
      <c r="F118" s="170" t="s">
        <v>168</v>
      </c>
      <c r="G118" s="169"/>
      <c r="H118" s="169"/>
      <c r="L118" s="166"/>
      <c r="O118" s="115" t="s">
        <v>145</v>
      </c>
    </row>
    <row r="119" spans="1:15" ht="12" customHeight="1" x14ac:dyDescent="0.3">
      <c r="A119" s="79"/>
      <c r="B119" s="79"/>
      <c r="C119" s="79"/>
      <c r="D119" s="79"/>
      <c r="F119" s="175" t="s">
        <v>151</v>
      </c>
      <c r="G119" s="175" t="s">
        <v>152</v>
      </c>
      <c r="H119" s="175" t="s">
        <v>153</v>
      </c>
      <c r="I119" s="79"/>
      <c r="J119" s="79"/>
      <c r="K119" s="79"/>
      <c r="L119" s="79"/>
      <c r="M119" s="79"/>
    </row>
    <row r="120" spans="1:15" ht="12" customHeight="1" thickBot="1" x14ac:dyDescent="0.35">
      <c r="A120" s="79"/>
      <c r="B120" s="79"/>
      <c r="C120" s="79"/>
      <c r="D120" s="79"/>
      <c r="F120" s="175"/>
      <c r="G120" s="175"/>
      <c r="H120" s="175"/>
      <c r="I120" s="79"/>
      <c r="J120" s="79"/>
      <c r="K120" s="79"/>
      <c r="L120" s="79"/>
      <c r="M120" s="79"/>
    </row>
    <row r="121" spans="1:15" ht="12" customHeight="1" thickBot="1" x14ac:dyDescent="0.35">
      <c r="A121" s="80" t="s">
        <v>253</v>
      </c>
      <c r="B121" s="83" t="s">
        <v>254</v>
      </c>
      <c r="C121" s="79"/>
      <c r="D121" s="79"/>
      <c r="F121" s="170" t="s">
        <v>169</v>
      </c>
      <c r="G121" s="169"/>
      <c r="H121" s="169"/>
      <c r="L121" s="165"/>
    </row>
    <row r="122" spans="1:15" ht="12" customHeight="1" thickBot="1" x14ac:dyDescent="0.35">
      <c r="A122" s="80"/>
      <c r="B122" s="79"/>
      <c r="C122" s="79"/>
      <c r="D122" s="79"/>
      <c r="E122" s="83"/>
      <c r="F122" s="169"/>
      <c r="G122" s="169"/>
      <c r="H122" s="169"/>
      <c r="L122" s="79"/>
    </row>
    <row r="123" spans="1:15" ht="12" customHeight="1" thickBot="1" x14ac:dyDescent="0.35">
      <c r="A123" s="80" t="s">
        <v>256</v>
      </c>
      <c r="B123" s="83" t="s">
        <v>255</v>
      </c>
      <c r="C123" s="79"/>
      <c r="D123" s="79"/>
      <c r="F123" s="170" t="s">
        <v>167</v>
      </c>
      <c r="G123" s="169"/>
      <c r="H123" s="169"/>
      <c r="L123" s="165"/>
    </row>
    <row r="124" spans="1:15" ht="12" customHeight="1" thickBot="1" x14ac:dyDescent="0.35">
      <c r="A124" s="80"/>
      <c r="B124" s="79"/>
      <c r="C124" s="79"/>
      <c r="D124" s="79"/>
      <c r="F124" s="170"/>
      <c r="G124" s="169"/>
      <c r="H124" s="169"/>
      <c r="L124" s="79"/>
    </row>
    <row r="125" spans="1:15" ht="12" customHeight="1" thickBot="1" x14ac:dyDescent="0.35">
      <c r="A125" s="80" t="s">
        <v>257</v>
      </c>
      <c r="B125" s="83" t="s">
        <v>258</v>
      </c>
      <c r="C125" s="79"/>
      <c r="D125" s="79"/>
      <c r="F125" s="170" t="s">
        <v>168</v>
      </c>
      <c r="G125" s="169"/>
      <c r="H125" s="169"/>
      <c r="L125" s="165"/>
    </row>
    <row r="126" spans="1:15" ht="27" customHeight="1" x14ac:dyDescent="0.3">
      <c r="A126" s="80"/>
      <c r="B126" s="79"/>
      <c r="C126" s="79"/>
      <c r="D126" s="79"/>
      <c r="E126" s="83"/>
      <c r="F126" s="174" t="s">
        <v>151</v>
      </c>
      <c r="G126" s="175" t="s">
        <v>152</v>
      </c>
      <c r="H126" s="174" t="s">
        <v>153</v>
      </c>
      <c r="L126" s="79"/>
    </row>
    <row r="127" spans="1:15" ht="16" thickBot="1" x14ac:dyDescent="0.4">
      <c r="A127" s="86"/>
      <c r="B127" s="79"/>
      <c r="C127" s="79"/>
      <c r="D127" s="79"/>
      <c r="E127" s="78"/>
      <c r="F127" s="175"/>
      <c r="G127" s="174"/>
      <c r="H127" s="169"/>
      <c r="L127" s="79"/>
    </row>
    <row r="128" spans="1:15" ht="15.5" thickBot="1" x14ac:dyDescent="0.35">
      <c r="A128" s="80" t="s">
        <v>259</v>
      </c>
      <c r="B128" s="83" t="s">
        <v>170</v>
      </c>
      <c r="C128" s="79"/>
      <c r="D128" s="119"/>
      <c r="F128" s="170" t="s">
        <v>166</v>
      </c>
      <c r="G128" s="174"/>
      <c r="H128" s="169"/>
      <c r="L128" s="165"/>
    </row>
    <row r="129" spans="1:19" ht="15.5" thickBot="1" x14ac:dyDescent="0.35">
      <c r="A129" s="80"/>
      <c r="B129" s="83"/>
      <c r="C129" s="79"/>
      <c r="D129" s="119"/>
      <c r="E129" s="83"/>
      <c r="F129" s="175"/>
      <c r="G129" s="174"/>
      <c r="H129" s="169"/>
      <c r="L129" s="79"/>
    </row>
    <row r="130" spans="1:19" ht="15.5" thickBot="1" x14ac:dyDescent="0.35">
      <c r="A130" s="80" t="s">
        <v>260</v>
      </c>
      <c r="B130" s="83" t="s">
        <v>261</v>
      </c>
      <c r="C130" s="79"/>
      <c r="D130" s="119"/>
      <c r="E130" s="83"/>
      <c r="F130" s="170" t="s">
        <v>169</v>
      </c>
      <c r="G130" s="174"/>
      <c r="H130" s="169"/>
      <c r="L130" s="165"/>
    </row>
    <row r="131" spans="1:19" ht="12" customHeight="1" x14ac:dyDescent="0.3">
      <c r="A131" s="80"/>
      <c r="B131" s="83"/>
      <c r="C131" s="79"/>
      <c r="D131" s="119"/>
      <c r="E131" s="83"/>
      <c r="F131" s="92"/>
      <c r="G131" s="78"/>
      <c r="H131" s="79"/>
      <c r="L131" s="79"/>
    </row>
    <row r="132" spans="1:19" ht="12" customHeight="1" x14ac:dyDescent="0.3">
      <c r="A132" s="80" t="s">
        <v>262</v>
      </c>
      <c r="B132" s="83" t="s">
        <v>263</v>
      </c>
      <c r="C132" s="79"/>
      <c r="D132" s="79"/>
      <c r="E132" s="83"/>
      <c r="F132" s="79"/>
      <c r="G132" s="79"/>
      <c r="H132" s="79"/>
      <c r="L132" s="79"/>
    </row>
    <row r="133" spans="1:19" ht="12" customHeight="1" thickBot="1" x14ac:dyDescent="0.35">
      <c r="B133" s="79"/>
      <c r="C133" s="79"/>
      <c r="D133" s="79"/>
      <c r="E133" s="169"/>
      <c r="F133" s="169"/>
      <c r="G133" s="169"/>
      <c r="H133" s="169"/>
      <c r="I133" s="169"/>
      <c r="J133" s="79"/>
      <c r="K133" s="79"/>
      <c r="L133" s="79"/>
      <c r="M133" s="79"/>
    </row>
    <row r="134" spans="1:19" ht="12" customHeight="1" thickBot="1" x14ac:dyDescent="0.35">
      <c r="B134" s="115" t="s">
        <v>171</v>
      </c>
      <c r="E134" s="170" t="s">
        <v>172</v>
      </c>
      <c r="F134" s="171"/>
      <c r="G134" s="171"/>
      <c r="H134" s="169"/>
      <c r="I134" s="171"/>
      <c r="L134" s="165"/>
      <c r="M134" s="79"/>
    </row>
    <row r="135" spans="1:19" ht="15" customHeight="1" thickBot="1" x14ac:dyDescent="0.35">
      <c r="E135" s="171"/>
      <c r="F135" s="171"/>
      <c r="G135" s="171"/>
      <c r="H135" s="169"/>
      <c r="I135" s="171"/>
      <c r="L135" s="79"/>
      <c r="M135" s="79"/>
      <c r="S135" s="93"/>
    </row>
    <row r="136" spans="1:19" ht="12" customHeight="1" thickBot="1" x14ac:dyDescent="0.35">
      <c r="A136" s="120"/>
      <c r="B136" s="115" t="s">
        <v>173</v>
      </c>
      <c r="C136" s="79"/>
      <c r="D136" s="83"/>
      <c r="E136" s="171"/>
      <c r="F136" s="171"/>
      <c r="G136" s="170" t="s">
        <v>174</v>
      </c>
      <c r="H136" s="169"/>
      <c r="I136" s="169"/>
      <c r="J136" s="79"/>
      <c r="K136" s="79"/>
      <c r="L136" s="165"/>
      <c r="S136" s="93"/>
    </row>
    <row r="137" spans="1:19" ht="12" customHeight="1" thickBot="1" x14ac:dyDescent="0.35">
      <c r="A137" s="92"/>
      <c r="B137" s="79"/>
      <c r="C137" s="79"/>
      <c r="D137" s="79"/>
      <c r="E137" s="169"/>
      <c r="F137" s="169"/>
      <c r="G137" s="169"/>
      <c r="H137" s="169"/>
      <c r="I137" s="169"/>
      <c r="J137" s="79"/>
      <c r="K137" s="79"/>
      <c r="L137" s="79"/>
      <c r="S137" s="93"/>
    </row>
    <row r="138" spans="1:19" ht="12" customHeight="1" thickBot="1" x14ac:dyDescent="0.35">
      <c r="A138" s="120"/>
      <c r="B138" s="83" t="s">
        <v>175</v>
      </c>
      <c r="C138" s="79"/>
      <c r="D138" s="83"/>
      <c r="E138" s="169"/>
      <c r="F138" s="171"/>
      <c r="G138" s="170" t="s">
        <v>176</v>
      </c>
      <c r="H138" s="169"/>
      <c r="I138" s="169"/>
      <c r="J138" s="79"/>
      <c r="K138" s="79"/>
      <c r="L138" s="165"/>
      <c r="S138" s="93"/>
    </row>
    <row r="139" spans="1:19" ht="12" customHeight="1" x14ac:dyDescent="0.3">
      <c r="A139" s="120"/>
      <c r="B139" s="79"/>
      <c r="C139" s="79"/>
      <c r="D139" s="83"/>
      <c r="E139" s="169"/>
      <c r="F139" s="169"/>
      <c r="G139" s="169"/>
      <c r="H139" s="169"/>
      <c r="I139" s="169"/>
      <c r="J139" s="79"/>
      <c r="K139" s="79"/>
      <c r="L139" s="79"/>
      <c r="S139" s="93"/>
    </row>
    <row r="140" spans="1:19" ht="12" customHeight="1" x14ac:dyDescent="0.3">
      <c r="A140" s="83" t="s">
        <v>264</v>
      </c>
      <c r="B140" s="83" t="s">
        <v>265</v>
      </c>
      <c r="C140" s="79"/>
      <c r="D140" s="79"/>
      <c r="E140" s="169"/>
      <c r="F140" s="170" t="s">
        <v>266</v>
      </c>
      <c r="G140" s="169"/>
      <c r="H140" s="169"/>
      <c r="I140" s="169"/>
      <c r="J140" s="79"/>
      <c r="K140" s="79"/>
      <c r="L140" s="79"/>
      <c r="S140" s="93"/>
    </row>
    <row r="141" spans="1:19" ht="12" customHeight="1" x14ac:dyDescent="0.3">
      <c r="B141" s="79"/>
      <c r="C141" s="79"/>
      <c r="D141" s="83"/>
      <c r="E141" s="169"/>
      <c r="F141" s="169"/>
      <c r="G141" s="169"/>
      <c r="H141" s="169"/>
      <c r="I141" s="169"/>
      <c r="J141" s="79"/>
      <c r="K141" s="79"/>
      <c r="L141" s="79"/>
      <c r="S141" s="93"/>
    </row>
    <row r="142" spans="1:19" ht="15" customHeight="1" thickBot="1" x14ac:dyDescent="0.35">
      <c r="A142" s="92"/>
      <c r="B142" s="79"/>
      <c r="C142" s="79"/>
      <c r="D142" s="79"/>
      <c r="E142" s="79"/>
      <c r="F142" s="79"/>
      <c r="G142" s="79"/>
      <c r="H142" s="79"/>
      <c r="I142" s="79"/>
      <c r="J142" s="79"/>
      <c r="K142" s="79"/>
      <c r="L142" s="79"/>
      <c r="S142" s="93"/>
    </row>
    <row r="143" spans="1:19" ht="12" customHeight="1" thickBot="1" x14ac:dyDescent="0.35">
      <c r="B143" s="79"/>
      <c r="C143" s="79"/>
      <c r="E143" s="79"/>
      <c r="F143" s="80" t="s">
        <v>177</v>
      </c>
      <c r="G143" s="79"/>
      <c r="H143" s="79"/>
      <c r="I143" s="81">
        <v>0.1</v>
      </c>
      <c r="J143" s="81"/>
      <c r="K143" s="81"/>
      <c r="L143" s="84">
        <f>SUM(L96,L98,L100,L102,L104,L106,L108,L110,L112,L114,L116,L118,L121,L123,,L125,L128,L130,L134,L136,L138)</f>
        <v>0</v>
      </c>
      <c r="Q143" s="123">
        <f>PRODUCT(I143,L143)</f>
        <v>0</v>
      </c>
      <c r="S143" s="93"/>
    </row>
    <row r="144" spans="1:19" ht="12" customHeight="1" x14ac:dyDescent="0.3">
      <c r="A144" s="92"/>
      <c r="B144" s="79"/>
      <c r="C144" s="79"/>
      <c r="D144" s="79"/>
      <c r="E144" s="79"/>
      <c r="F144" s="79"/>
      <c r="G144" s="83" t="s">
        <v>283</v>
      </c>
      <c r="H144" s="79"/>
      <c r="I144" s="79"/>
      <c r="J144" s="79"/>
      <c r="K144" s="79"/>
      <c r="L144" s="94"/>
      <c r="S144" s="93"/>
    </row>
    <row r="145" spans="1:19" ht="12" customHeight="1" x14ac:dyDescent="0.3">
      <c r="A145" s="83" t="s">
        <v>178</v>
      </c>
      <c r="B145" s="79"/>
      <c r="C145" s="79"/>
      <c r="D145" s="79"/>
      <c r="E145" s="79"/>
      <c r="F145" s="79"/>
      <c r="H145" s="79"/>
      <c r="I145" s="79"/>
      <c r="J145" s="79"/>
      <c r="K145" s="79"/>
      <c r="L145" s="79"/>
      <c r="S145" s="93"/>
    </row>
    <row r="146" spans="1:19" ht="12" customHeight="1" x14ac:dyDescent="0.3">
      <c r="B146" s="88"/>
      <c r="C146" s="79"/>
      <c r="D146" s="79"/>
      <c r="E146" s="79"/>
      <c r="F146" s="79"/>
      <c r="G146" s="80"/>
      <c r="H146" s="79"/>
      <c r="I146" s="79"/>
      <c r="J146" s="79"/>
      <c r="K146" s="79"/>
      <c r="L146" s="79"/>
      <c r="M146" s="79"/>
      <c r="S146" s="93"/>
    </row>
    <row r="147" spans="1:19" ht="12" customHeight="1" x14ac:dyDescent="0.3">
      <c r="A147" s="79"/>
      <c r="B147" s="79"/>
      <c r="C147" s="79"/>
      <c r="D147" s="79"/>
      <c r="E147" s="79"/>
      <c r="H147" s="79"/>
      <c r="M147" s="79"/>
      <c r="S147" s="93"/>
    </row>
    <row r="148" spans="1:19" ht="11.25" customHeight="1" x14ac:dyDescent="0.3">
      <c r="A148" s="79"/>
      <c r="B148" s="79"/>
      <c r="C148" s="79"/>
      <c r="D148" s="79"/>
      <c r="E148" s="79"/>
      <c r="G148" s="80"/>
      <c r="H148" s="79"/>
      <c r="L148" s="79"/>
      <c r="M148" s="79"/>
      <c r="S148" s="93"/>
    </row>
    <row r="149" spans="1:19" ht="20" x14ac:dyDescent="0.4">
      <c r="A149" s="76" t="s">
        <v>179</v>
      </c>
      <c r="B149" s="79"/>
      <c r="D149" s="79"/>
      <c r="F149" s="115" t="s">
        <v>148</v>
      </c>
      <c r="G149" s="79"/>
      <c r="H149" s="79"/>
      <c r="M149" s="79"/>
      <c r="S149" s="77"/>
    </row>
    <row r="150" spans="1:19" ht="9" customHeight="1" x14ac:dyDescent="0.35">
      <c r="A150" s="86"/>
      <c r="B150" s="83"/>
      <c r="C150" s="79"/>
      <c r="E150" s="79"/>
      <c r="G150" s="79"/>
      <c r="H150" s="79"/>
      <c r="I150" s="79"/>
      <c r="J150" s="79"/>
      <c r="K150" s="79"/>
      <c r="L150" s="79"/>
      <c r="M150" s="79"/>
      <c r="Q150" s="125" t="s">
        <v>3064</v>
      </c>
      <c r="S150" s="77"/>
    </row>
    <row r="151" spans="1:19" ht="15.5" x14ac:dyDescent="0.35">
      <c r="A151" s="86" t="s">
        <v>180</v>
      </c>
      <c r="L151" s="79"/>
      <c r="S151" s="77"/>
    </row>
    <row r="152" spans="1:19" ht="9" customHeight="1" thickBot="1" x14ac:dyDescent="0.4">
      <c r="A152" s="83"/>
      <c r="B152" s="79"/>
      <c r="C152" s="79"/>
      <c r="D152" s="83"/>
      <c r="E152" s="79"/>
      <c r="F152" s="83"/>
      <c r="G152" s="79"/>
      <c r="H152" s="79"/>
      <c r="I152" s="79"/>
      <c r="J152" s="79"/>
      <c r="K152" s="79"/>
      <c r="L152" s="79"/>
      <c r="S152" s="77"/>
    </row>
    <row r="153" spans="1:19" ht="16" thickBot="1" x14ac:dyDescent="0.4">
      <c r="B153" s="115" t="s">
        <v>181</v>
      </c>
      <c r="D153" s="171"/>
      <c r="E153" s="171"/>
      <c r="F153" s="171" t="s">
        <v>182</v>
      </c>
      <c r="G153" s="171"/>
      <c r="H153" s="171"/>
      <c r="I153" s="171"/>
      <c r="L153" s="166"/>
      <c r="S153" s="77"/>
    </row>
    <row r="154" spans="1:19" ht="16" thickBot="1" x14ac:dyDescent="0.4">
      <c r="D154" s="171"/>
      <c r="E154" s="171"/>
      <c r="F154" s="171"/>
      <c r="G154" s="171"/>
      <c r="H154" s="171"/>
      <c r="I154" s="171"/>
      <c r="L154" s="77"/>
      <c r="S154" s="77"/>
    </row>
    <row r="155" spans="1:19" ht="16" thickBot="1" x14ac:dyDescent="0.4">
      <c r="B155" s="115" t="s">
        <v>183</v>
      </c>
      <c r="D155" s="171"/>
      <c r="E155" s="171"/>
      <c r="F155" s="171" t="s">
        <v>184</v>
      </c>
      <c r="G155" s="171"/>
      <c r="H155" s="171"/>
      <c r="I155" s="171"/>
      <c r="L155" s="165"/>
      <c r="S155" s="77"/>
    </row>
    <row r="156" spans="1:19" ht="16" thickBot="1" x14ac:dyDescent="0.4">
      <c r="D156" s="171"/>
      <c r="E156" s="171"/>
      <c r="F156" s="171"/>
      <c r="G156" s="171"/>
      <c r="H156" s="171"/>
      <c r="I156" s="171"/>
      <c r="L156" s="77"/>
      <c r="S156" s="77"/>
    </row>
    <row r="157" spans="1:19" ht="16.5" customHeight="1" thickBot="1" x14ac:dyDescent="0.35">
      <c r="B157" s="115" t="s">
        <v>185</v>
      </c>
      <c r="D157" s="171"/>
      <c r="E157" s="171"/>
      <c r="F157" s="171" t="s">
        <v>184</v>
      </c>
      <c r="G157" s="171"/>
      <c r="H157" s="171"/>
      <c r="I157" s="171"/>
      <c r="L157" s="165"/>
    </row>
    <row r="158" spans="1:19" ht="16.5" customHeight="1" thickBot="1" x14ac:dyDescent="0.4">
      <c r="D158" s="171"/>
      <c r="E158" s="171"/>
      <c r="F158" s="171"/>
      <c r="G158" s="171"/>
      <c r="H158" s="171"/>
      <c r="I158" s="171"/>
      <c r="L158" s="77"/>
    </row>
    <row r="159" spans="1:19" ht="15.5" thickBot="1" x14ac:dyDescent="0.35">
      <c r="B159" s="115" t="s">
        <v>186</v>
      </c>
      <c r="D159" s="171"/>
      <c r="E159" s="171"/>
      <c r="F159" s="170" t="s">
        <v>187</v>
      </c>
      <c r="G159" s="171"/>
      <c r="H159" s="171"/>
      <c r="I159" s="171"/>
      <c r="L159" s="165"/>
    </row>
    <row r="160" spans="1:19" ht="15" customHeight="1" thickBot="1" x14ac:dyDescent="0.4">
      <c r="D160" s="171"/>
      <c r="E160" s="171"/>
      <c r="F160" s="171"/>
      <c r="G160" s="171"/>
      <c r="H160" s="171"/>
      <c r="I160" s="171"/>
      <c r="L160" s="77"/>
    </row>
    <row r="161" spans="1:12" ht="15" customHeight="1" thickBot="1" x14ac:dyDescent="0.4">
      <c r="B161" s="82" t="s">
        <v>188</v>
      </c>
      <c r="D161" s="170" t="s">
        <v>189</v>
      </c>
      <c r="E161" s="170"/>
      <c r="F161" s="171" t="s">
        <v>190</v>
      </c>
      <c r="G161" s="171"/>
      <c r="H161" s="171"/>
      <c r="I161" s="171"/>
      <c r="L161" s="166"/>
    </row>
    <row r="162" spans="1:12" ht="15" customHeight="1" thickBot="1" x14ac:dyDescent="0.4">
      <c r="B162" s="82"/>
      <c r="D162" s="171"/>
      <c r="E162" s="171"/>
      <c r="F162" s="171"/>
      <c r="G162" s="171"/>
      <c r="H162" s="171"/>
      <c r="I162" s="171"/>
      <c r="L162" s="77"/>
    </row>
    <row r="163" spans="1:12" ht="15" customHeight="1" thickBot="1" x14ac:dyDescent="0.35">
      <c r="B163" s="80"/>
      <c r="C163" s="82" t="s">
        <v>191</v>
      </c>
      <c r="D163" s="171"/>
      <c r="E163" s="171"/>
      <c r="F163" s="171"/>
      <c r="G163" s="170" t="s">
        <v>192</v>
      </c>
      <c r="H163" s="171"/>
      <c r="I163" s="169"/>
      <c r="J163" s="79"/>
      <c r="K163" s="79"/>
      <c r="L163" s="165"/>
    </row>
    <row r="164" spans="1:12" ht="15" customHeight="1" thickBot="1" x14ac:dyDescent="0.35">
      <c r="B164" s="80"/>
      <c r="C164" s="79"/>
      <c r="D164" s="171"/>
      <c r="E164" s="171"/>
      <c r="F164" s="171"/>
      <c r="G164" s="171"/>
      <c r="H164" s="171"/>
      <c r="I164" s="169"/>
      <c r="J164" s="79"/>
      <c r="K164" s="79"/>
      <c r="L164" s="79"/>
    </row>
    <row r="165" spans="1:12" ht="15" customHeight="1" thickBot="1" x14ac:dyDescent="0.4">
      <c r="B165" s="115" t="s">
        <v>193</v>
      </c>
      <c r="D165" s="171"/>
      <c r="E165" s="171"/>
      <c r="F165" s="171" t="s">
        <v>194</v>
      </c>
      <c r="G165" s="171"/>
      <c r="H165" s="171"/>
      <c r="I165" s="171"/>
      <c r="L165" s="166"/>
    </row>
    <row r="166" spans="1:12" ht="15" customHeight="1" thickBot="1" x14ac:dyDescent="0.4">
      <c r="B166" s="82"/>
      <c r="D166" s="171"/>
      <c r="E166" s="171"/>
      <c r="F166" s="171"/>
      <c r="G166" s="171"/>
      <c r="H166" s="171"/>
      <c r="I166" s="171"/>
      <c r="L166" s="77"/>
    </row>
    <row r="167" spans="1:12" ht="15" customHeight="1" thickBot="1" x14ac:dyDescent="0.4">
      <c r="A167" s="86"/>
      <c r="B167" s="115" t="s">
        <v>195</v>
      </c>
      <c r="D167" s="171"/>
      <c r="E167" s="171"/>
      <c r="F167" s="171" t="s">
        <v>196</v>
      </c>
      <c r="G167" s="171"/>
      <c r="H167" s="171"/>
      <c r="I167" s="171"/>
      <c r="L167" s="165"/>
    </row>
    <row r="168" spans="1:12" ht="15.5" x14ac:dyDescent="0.35">
      <c r="A168" s="86"/>
      <c r="D168" s="171"/>
      <c r="E168" s="171"/>
      <c r="F168" s="171"/>
      <c r="G168" s="171"/>
      <c r="H168" s="171"/>
      <c r="I168" s="171"/>
      <c r="L168" s="79"/>
    </row>
    <row r="169" spans="1:12" ht="19.5" customHeight="1" x14ac:dyDescent="0.35">
      <c r="A169" s="86" t="s">
        <v>197</v>
      </c>
      <c r="D169" s="171"/>
      <c r="E169" s="171"/>
      <c r="F169" s="171"/>
      <c r="G169" s="171"/>
      <c r="H169" s="171"/>
      <c r="I169" s="171"/>
      <c r="L169" s="77"/>
    </row>
    <row r="170" spans="1:12" ht="16" thickBot="1" x14ac:dyDescent="0.4">
      <c r="A170" s="86"/>
      <c r="D170" s="171"/>
      <c r="E170" s="171"/>
      <c r="F170" s="171"/>
      <c r="G170" s="171"/>
      <c r="H170" s="171"/>
      <c r="I170" s="171"/>
      <c r="L170" s="77"/>
    </row>
    <row r="171" spans="1:12" ht="13.5" customHeight="1" thickBot="1" x14ac:dyDescent="0.35">
      <c r="B171" s="115" t="s">
        <v>198</v>
      </c>
      <c r="D171" s="171"/>
      <c r="E171" s="171"/>
      <c r="F171" s="171" t="s">
        <v>199</v>
      </c>
      <c r="G171" s="171"/>
      <c r="H171" s="171"/>
      <c r="I171" s="171"/>
      <c r="L171" s="165"/>
    </row>
    <row r="172" spans="1:12" ht="15.5" x14ac:dyDescent="0.35">
      <c r="A172" s="86"/>
      <c r="D172" s="171"/>
      <c r="E172" s="171"/>
      <c r="F172" s="171"/>
      <c r="G172" s="171"/>
      <c r="H172" s="171"/>
      <c r="I172" s="171"/>
      <c r="L172" s="79"/>
    </row>
    <row r="173" spans="1:12" ht="15" customHeight="1" thickBot="1" x14ac:dyDescent="0.4">
      <c r="A173" s="121" t="s">
        <v>200</v>
      </c>
      <c r="D173" s="171"/>
      <c r="E173" s="174" t="s">
        <v>273</v>
      </c>
      <c r="F173" s="171"/>
      <c r="G173" s="171"/>
      <c r="H173" s="171"/>
      <c r="I173" s="171"/>
      <c r="L173" s="77"/>
    </row>
    <row r="174" spans="1:12" ht="15.5" thickBot="1" x14ac:dyDescent="0.35">
      <c r="B174" s="82" t="s">
        <v>267</v>
      </c>
      <c r="D174" s="171"/>
      <c r="E174" s="171"/>
      <c r="F174" s="171" t="s">
        <v>201</v>
      </c>
      <c r="G174" s="171"/>
      <c r="H174" s="171"/>
      <c r="I174" s="171"/>
      <c r="L174" s="165"/>
    </row>
    <row r="175" spans="1:12" ht="9.75" customHeight="1" x14ac:dyDescent="0.35">
      <c r="D175" s="171"/>
      <c r="E175" s="171"/>
      <c r="F175" s="174" t="s">
        <v>202</v>
      </c>
      <c r="G175" s="171"/>
      <c r="H175" s="171"/>
      <c r="I175" s="171"/>
      <c r="L175" s="77"/>
    </row>
    <row r="176" spans="1:12" ht="16" thickBot="1" x14ac:dyDescent="0.4">
      <c r="D176" s="171"/>
      <c r="E176" s="171"/>
      <c r="F176" s="174"/>
      <c r="G176" s="171"/>
      <c r="H176" s="171"/>
      <c r="I176" s="171"/>
      <c r="L176" s="77"/>
    </row>
    <row r="177" spans="2:16" ht="15" customHeight="1" thickBot="1" x14ac:dyDescent="0.4">
      <c r="B177" s="115" t="s">
        <v>268</v>
      </c>
      <c r="D177" s="171"/>
      <c r="E177" s="171"/>
      <c r="F177" s="171" t="s">
        <v>149</v>
      </c>
      <c r="G177" s="171"/>
      <c r="H177" s="171"/>
      <c r="I177" s="171"/>
      <c r="L177" s="166"/>
    </row>
    <row r="178" spans="2:16" ht="15.75" customHeight="1" thickBot="1" x14ac:dyDescent="0.4">
      <c r="D178" s="171"/>
      <c r="E178" s="171"/>
      <c r="F178" s="174"/>
      <c r="G178" s="171"/>
      <c r="H178" s="171"/>
      <c r="I178" s="171"/>
      <c r="L178" s="77"/>
    </row>
    <row r="179" spans="2:16" ht="13.5" customHeight="1" thickBot="1" x14ac:dyDescent="0.4">
      <c r="B179" s="115" t="s">
        <v>269</v>
      </c>
      <c r="D179" s="171"/>
      <c r="E179" s="171"/>
      <c r="F179" s="174"/>
      <c r="G179" s="171"/>
      <c r="H179" s="171" t="s">
        <v>155</v>
      </c>
      <c r="I179" s="171"/>
      <c r="L179" s="166"/>
    </row>
    <row r="180" spans="2:16" ht="16" thickBot="1" x14ac:dyDescent="0.4">
      <c r="D180" s="171"/>
      <c r="E180" s="171"/>
      <c r="F180" s="174"/>
      <c r="G180" s="171"/>
      <c r="H180" s="171"/>
      <c r="I180" s="171"/>
      <c r="L180" s="77"/>
    </row>
    <row r="181" spans="2:16" ht="12" customHeight="1" thickBot="1" x14ac:dyDescent="0.4">
      <c r="B181" s="115" t="s">
        <v>270</v>
      </c>
      <c r="D181" s="171"/>
      <c r="E181" s="175" t="s">
        <v>203</v>
      </c>
      <c r="F181" s="174"/>
      <c r="G181" s="171"/>
      <c r="H181" s="171"/>
      <c r="I181" s="171"/>
      <c r="L181" s="166"/>
    </row>
    <row r="182" spans="2:16" ht="16" thickBot="1" x14ac:dyDescent="0.4">
      <c r="D182" s="171"/>
      <c r="E182" s="171"/>
      <c r="F182" s="174"/>
      <c r="G182" s="171"/>
      <c r="H182" s="171"/>
      <c r="I182" s="171"/>
      <c r="L182" s="77"/>
    </row>
    <row r="183" spans="2:16" ht="17.25" customHeight="1" thickBot="1" x14ac:dyDescent="0.35">
      <c r="B183" s="80" t="s">
        <v>233</v>
      </c>
      <c r="C183" s="79"/>
      <c r="D183" s="171"/>
      <c r="E183" s="171"/>
      <c r="F183" s="170" t="s">
        <v>194</v>
      </c>
      <c r="G183" s="171"/>
      <c r="H183" s="169"/>
      <c r="I183" s="169"/>
      <c r="J183" s="79"/>
      <c r="K183" s="79"/>
      <c r="L183" s="168"/>
      <c r="M183" s="79"/>
    </row>
    <row r="184" spans="2:16" ht="9.75" customHeight="1" thickBot="1" x14ac:dyDescent="0.35">
      <c r="B184" s="80"/>
      <c r="C184" s="79"/>
      <c r="D184" s="170"/>
      <c r="E184" s="171"/>
      <c r="F184" s="169"/>
      <c r="G184" s="171"/>
      <c r="H184" s="169"/>
      <c r="I184" s="169"/>
      <c r="J184" s="79"/>
      <c r="K184" s="79"/>
      <c r="M184" s="79"/>
    </row>
    <row r="185" spans="2:16" ht="15.5" thickBot="1" x14ac:dyDescent="0.35">
      <c r="B185" s="79"/>
      <c r="C185" s="83" t="s">
        <v>157</v>
      </c>
      <c r="D185" s="169"/>
      <c r="E185" s="169"/>
      <c r="F185" s="170" t="s">
        <v>168</v>
      </c>
      <c r="G185" s="169"/>
      <c r="H185" s="169"/>
      <c r="I185" s="169"/>
      <c r="J185" s="79"/>
      <c r="K185" s="79"/>
      <c r="L185" s="165"/>
      <c r="M185" s="84"/>
    </row>
    <row r="186" spans="2:16" ht="9.75" customHeight="1" thickBot="1" x14ac:dyDescent="0.35">
      <c r="B186" s="79"/>
      <c r="C186" s="79"/>
      <c r="D186" s="170"/>
      <c r="E186" s="169"/>
      <c r="F186" s="173" t="s">
        <v>151</v>
      </c>
      <c r="G186" s="172" t="s">
        <v>152</v>
      </c>
      <c r="H186" s="173" t="s">
        <v>159</v>
      </c>
      <c r="I186" s="169"/>
      <c r="J186" s="79"/>
      <c r="K186" s="79"/>
      <c r="L186" s="79"/>
      <c r="M186" s="79"/>
    </row>
    <row r="187" spans="2:16" ht="15.5" thickBot="1" x14ac:dyDescent="0.35">
      <c r="C187" s="83" t="s">
        <v>160</v>
      </c>
      <c r="D187" s="169"/>
      <c r="E187" s="171"/>
      <c r="F187" s="170" t="s">
        <v>204</v>
      </c>
      <c r="G187" s="169"/>
      <c r="H187" s="169"/>
      <c r="I187" s="169"/>
      <c r="J187" s="79"/>
      <c r="K187" s="79"/>
      <c r="L187" s="165"/>
      <c r="M187" s="84"/>
    </row>
    <row r="188" spans="2:16" ht="15.5" x14ac:dyDescent="0.35">
      <c r="D188" s="171"/>
      <c r="E188" s="171"/>
      <c r="F188" s="174" t="s">
        <v>205</v>
      </c>
      <c r="G188" s="174" t="s">
        <v>206</v>
      </c>
      <c r="H188" s="171"/>
      <c r="I188" s="171"/>
      <c r="L188" s="77"/>
    </row>
    <row r="189" spans="2:16" ht="16" thickBot="1" x14ac:dyDescent="0.4">
      <c r="D189" s="171"/>
      <c r="E189" s="171"/>
      <c r="F189" s="174"/>
      <c r="G189" s="174"/>
      <c r="H189" s="171"/>
      <c r="I189" s="171"/>
      <c r="L189" s="77"/>
    </row>
    <row r="190" spans="2:16" ht="11.25" customHeight="1" thickBot="1" x14ac:dyDescent="0.35">
      <c r="B190" s="80" t="s">
        <v>271</v>
      </c>
      <c r="D190" s="171"/>
      <c r="E190" s="171"/>
      <c r="F190" s="170" t="s">
        <v>208</v>
      </c>
      <c r="G190" s="171"/>
      <c r="H190" s="171"/>
      <c r="I190" s="171"/>
      <c r="L190" s="165"/>
    </row>
    <row r="191" spans="2:16" ht="9.75" customHeight="1" thickBot="1" x14ac:dyDescent="0.4">
      <c r="D191" s="171"/>
      <c r="E191" s="171"/>
      <c r="F191" s="171"/>
      <c r="G191" s="171"/>
      <c r="H191" s="171"/>
      <c r="I191" s="171"/>
      <c r="L191" s="77"/>
      <c r="P191" s="79"/>
    </row>
    <row r="192" spans="2:16" ht="15.75" customHeight="1" thickBot="1" x14ac:dyDescent="0.4">
      <c r="B192" s="82" t="s">
        <v>272</v>
      </c>
      <c r="D192" s="171"/>
      <c r="E192" s="171"/>
      <c r="F192" s="177" t="s">
        <v>207</v>
      </c>
      <c r="G192" s="171"/>
      <c r="H192" s="171"/>
      <c r="I192" s="171"/>
      <c r="L192" s="166"/>
      <c r="P192" s="79"/>
    </row>
    <row r="193" spans="1:16" ht="12.65" customHeight="1" thickBot="1" x14ac:dyDescent="0.4">
      <c r="B193" s="80"/>
      <c r="D193" s="171"/>
      <c r="E193" s="171"/>
      <c r="F193" s="171"/>
      <c r="G193" s="171"/>
      <c r="H193" s="171"/>
      <c r="I193" s="171"/>
      <c r="L193" s="77"/>
      <c r="P193" s="79"/>
    </row>
    <row r="194" spans="1:16" ht="15" customHeight="1" thickBot="1" x14ac:dyDescent="0.35">
      <c r="A194" s="83" t="s">
        <v>274</v>
      </c>
      <c r="B194" s="80"/>
      <c r="D194" s="171"/>
      <c r="E194" s="171"/>
      <c r="F194" s="171"/>
      <c r="G194" s="171"/>
      <c r="H194" s="171"/>
      <c r="I194" s="171"/>
      <c r="L194" s="165"/>
      <c r="P194" s="79"/>
    </row>
    <row r="195" spans="1:16" ht="12" customHeight="1" thickBot="1" x14ac:dyDescent="0.4">
      <c r="B195" s="80"/>
      <c r="D195" s="171"/>
      <c r="E195" s="171"/>
      <c r="F195" s="171"/>
      <c r="G195" s="171"/>
      <c r="H195" s="171"/>
      <c r="I195" s="171"/>
      <c r="L195" s="77"/>
      <c r="P195" s="79"/>
    </row>
    <row r="196" spans="1:16" ht="15.5" thickBot="1" x14ac:dyDescent="0.35">
      <c r="A196" s="83" t="s">
        <v>275</v>
      </c>
      <c r="B196" s="79"/>
      <c r="C196" s="79"/>
      <c r="D196" s="169"/>
      <c r="E196" s="169"/>
      <c r="F196" s="169"/>
      <c r="G196" s="169"/>
      <c r="H196" s="169" t="s">
        <v>144</v>
      </c>
      <c r="I196" s="169"/>
      <c r="J196" s="79"/>
      <c r="K196" s="79"/>
      <c r="L196" s="165"/>
      <c r="P196" s="79"/>
    </row>
    <row r="197" spans="1:16" ht="15.5" thickBot="1" x14ac:dyDescent="0.35">
      <c r="A197" s="83"/>
      <c r="B197" s="79"/>
      <c r="C197" s="79"/>
      <c r="D197" s="169"/>
      <c r="E197" s="169"/>
      <c r="F197" s="169"/>
      <c r="G197" s="169"/>
      <c r="H197" s="169"/>
      <c r="I197" s="169"/>
      <c r="J197" s="79"/>
      <c r="K197" s="79"/>
      <c r="L197" s="79"/>
      <c r="P197" s="79"/>
    </row>
    <row r="198" spans="1:16" ht="15.5" thickBot="1" x14ac:dyDescent="0.35">
      <c r="A198" s="80" t="s">
        <v>276</v>
      </c>
      <c r="B198" s="79"/>
      <c r="C198" s="79"/>
      <c r="D198" s="169"/>
      <c r="E198" s="169"/>
      <c r="F198" s="169"/>
      <c r="G198" s="169"/>
      <c r="H198" s="169"/>
      <c r="I198" s="169"/>
      <c r="J198" s="79"/>
      <c r="K198" s="79"/>
      <c r="L198" s="165"/>
      <c r="P198" s="79"/>
    </row>
    <row r="199" spans="1:16" ht="10.5" customHeight="1" thickBot="1" x14ac:dyDescent="0.35">
      <c r="A199" s="80"/>
      <c r="B199" s="79"/>
      <c r="C199" s="79"/>
      <c r="D199" s="169"/>
      <c r="E199" s="169"/>
      <c r="F199" s="169"/>
      <c r="G199" s="169"/>
      <c r="H199" s="169"/>
      <c r="I199" s="169"/>
      <c r="J199" s="79"/>
      <c r="K199" s="79"/>
      <c r="L199" s="79"/>
      <c r="P199" s="79"/>
    </row>
    <row r="200" spans="1:16" ht="15.5" thickBot="1" x14ac:dyDescent="0.35">
      <c r="A200" s="80" t="s">
        <v>277</v>
      </c>
      <c r="B200" s="79"/>
      <c r="C200" s="79"/>
      <c r="D200" s="79"/>
      <c r="E200" s="79"/>
      <c r="F200" s="79"/>
      <c r="G200" s="79"/>
      <c r="H200" s="79"/>
      <c r="I200" s="79"/>
      <c r="J200" s="79"/>
      <c r="K200" s="79"/>
      <c r="L200" s="165"/>
      <c r="P200" s="79"/>
    </row>
    <row r="201" spans="1:16" ht="10.5" customHeight="1" thickBot="1" x14ac:dyDescent="0.35">
      <c r="A201" s="80"/>
      <c r="B201" s="79"/>
      <c r="C201" s="79"/>
      <c r="D201" s="79"/>
      <c r="E201" s="79"/>
      <c r="F201" s="79"/>
      <c r="G201" s="79"/>
      <c r="H201" s="79"/>
      <c r="I201" s="79"/>
      <c r="J201" s="79"/>
      <c r="K201" s="79"/>
      <c r="L201" s="79"/>
      <c r="P201" s="79"/>
    </row>
    <row r="202" spans="1:16" ht="15.5" thickBot="1" x14ac:dyDescent="0.35">
      <c r="A202" s="80" t="s">
        <v>278</v>
      </c>
      <c r="B202" s="79"/>
      <c r="C202" s="79"/>
      <c r="D202" s="79"/>
      <c r="E202" s="79"/>
      <c r="F202" s="79"/>
      <c r="G202" s="79"/>
      <c r="H202" s="79"/>
      <c r="I202" s="79"/>
      <c r="J202" s="79"/>
      <c r="K202" s="79"/>
      <c r="L202" s="165"/>
      <c r="P202" s="79"/>
    </row>
    <row r="203" spans="1:16" ht="15.5" x14ac:dyDescent="0.35">
      <c r="B203" s="80"/>
      <c r="L203" s="77"/>
      <c r="P203" s="79"/>
    </row>
    <row r="204" spans="1:16" ht="15.75" customHeight="1" thickBot="1" x14ac:dyDescent="0.4">
      <c r="A204" s="86" t="s">
        <v>209</v>
      </c>
      <c r="L204" s="77"/>
    </row>
    <row r="205" spans="1:16" ht="16" thickBot="1" x14ac:dyDescent="0.4">
      <c r="B205" s="115" t="s">
        <v>279</v>
      </c>
      <c r="E205" s="171"/>
      <c r="F205" s="170" t="s">
        <v>163</v>
      </c>
      <c r="G205" s="171"/>
      <c r="H205" s="171"/>
      <c r="I205" s="171"/>
      <c r="L205" s="166"/>
    </row>
    <row r="206" spans="1:16" ht="9" customHeight="1" thickBot="1" x14ac:dyDescent="0.4">
      <c r="E206" s="171"/>
      <c r="F206" s="171"/>
      <c r="G206" s="171"/>
      <c r="H206" s="171"/>
      <c r="I206" s="171"/>
      <c r="L206" s="77"/>
    </row>
    <row r="207" spans="1:16" ht="16" thickBot="1" x14ac:dyDescent="0.4">
      <c r="B207" s="115" t="s">
        <v>280</v>
      </c>
      <c r="E207" s="171"/>
      <c r="F207" s="170" t="s">
        <v>146</v>
      </c>
      <c r="G207" s="171"/>
      <c r="H207" s="171"/>
      <c r="I207" s="171"/>
      <c r="L207" s="166"/>
    </row>
    <row r="208" spans="1:16" ht="15.5" x14ac:dyDescent="0.35">
      <c r="E208" s="171"/>
      <c r="F208" s="170"/>
      <c r="G208" s="171"/>
      <c r="H208" s="171"/>
      <c r="I208" s="171"/>
      <c r="L208" s="77"/>
    </row>
    <row r="209" spans="1:19" ht="15.5" x14ac:dyDescent="0.35">
      <c r="A209" s="82"/>
      <c r="E209" s="171"/>
      <c r="F209" s="171"/>
      <c r="G209" s="171"/>
      <c r="H209" s="171"/>
      <c r="I209" s="178"/>
      <c r="J209" s="82"/>
      <c r="K209" s="82"/>
      <c r="L209" s="77"/>
    </row>
    <row r="210" spans="1:19" ht="16" thickBot="1" x14ac:dyDescent="0.4">
      <c r="A210" s="82"/>
      <c r="I210" s="82"/>
      <c r="J210" s="82"/>
      <c r="K210" s="82"/>
      <c r="L210" s="77"/>
    </row>
    <row r="211" spans="1:19" ht="15.5" thickBot="1" x14ac:dyDescent="0.35">
      <c r="C211" s="82" t="s">
        <v>281</v>
      </c>
      <c r="I211" s="82">
        <v>0.1</v>
      </c>
      <c r="J211" s="82"/>
      <c r="K211" s="82"/>
      <c r="L211" s="84">
        <f>SUM(L153,L155,L157,L159,L161,L163,L165,L167,L171,L174,L177,L179,L181,L183,L185,L187,L190,L192,L194,L196,L198,L200,L202, L205,L207)</f>
        <v>0</v>
      </c>
      <c r="Q211" s="123">
        <f>PRODUCT(I211,L211)</f>
        <v>0</v>
      </c>
    </row>
    <row r="212" spans="1:19" x14ac:dyDescent="0.25">
      <c r="C212" s="78" t="s">
        <v>282</v>
      </c>
    </row>
    <row r="213" spans="1:19" s="117" customFormat="1" ht="13" thickBot="1" x14ac:dyDescent="0.3">
      <c r="A213" s="115"/>
      <c r="B213" s="115"/>
      <c r="C213" s="115"/>
      <c r="D213" s="115"/>
      <c r="E213" s="115"/>
      <c r="F213" s="115"/>
      <c r="G213" s="115"/>
      <c r="H213" s="115"/>
      <c r="I213" s="115"/>
      <c r="J213" s="115"/>
      <c r="K213" s="115"/>
      <c r="L213" s="115"/>
      <c r="M213" s="115"/>
      <c r="N213" s="115"/>
      <c r="O213" s="115"/>
      <c r="P213" s="115"/>
      <c r="Q213" s="123"/>
      <c r="R213" s="115"/>
      <c r="S213" s="115"/>
    </row>
    <row r="214" spans="1:19" s="117" customFormat="1" ht="12.75" customHeight="1" thickTop="1" thickBot="1" x14ac:dyDescent="0.4">
      <c r="A214" s="86" t="s">
        <v>2395</v>
      </c>
      <c r="B214" s="115"/>
      <c r="C214" s="115"/>
      <c r="D214" s="115"/>
      <c r="E214" s="115"/>
      <c r="F214" s="115"/>
      <c r="G214" s="115"/>
      <c r="H214" s="115"/>
      <c r="I214" s="115"/>
      <c r="J214" s="115"/>
      <c r="K214" s="115"/>
      <c r="L214" s="122">
        <f>L211+L143+L89</f>
        <v>0</v>
      </c>
      <c r="M214" s="115"/>
      <c r="N214" s="115"/>
      <c r="O214" s="115"/>
      <c r="P214" s="115"/>
      <c r="Q214" s="123"/>
      <c r="R214" s="115"/>
      <c r="S214" s="115"/>
    </row>
    <row r="215" spans="1:19" s="117" customFormat="1" ht="16.5" thickTop="1" thickBot="1" x14ac:dyDescent="0.4">
      <c r="A215" s="86"/>
      <c r="B215" s="115"/>
      <c r="C215" s="115"/>
      <c r="D215" s="115"/>
      <c r="E215" s="115"/>
      <c r="F215" s="115"/>
      <c r="G215" s="115"/>
      <c r="H215" s="115"/>
      <c r="I215" s="115"/>
      <c r="J215" s="115"/>
      <c r="K215" s="115"/>
      <c r="L215" s="115"/>
      <c r="M215" s="115"/>
      <c r="N215" s="115"/>
      <c r="O215" s="115"/>
      <c r="P215" s="115"/>
      <c r="Q215" s="123"/>
      <c r="R215" s="115"/>
      <c r="S215" s="115"/>
    </row>
    <row r="216" spans="1:19" s="117" customFormat="1" ht="16.5" thickTop="1" thickBot="1" x14ac:dyDescent="0.4">
      <c r="A216" s="86" t="s">
        <v>2396</v>
      </c>
      <c r="B216" s="115"/>
      <c r="C216" s="115"/>
      <c r="D216" s="115"/>
      <c r="E216" s="115"/>
      <c r="F216" s="115"/>
      <c r="G216" s="115"/>
      <c r="H216" s="115"/>
      <c r="I216" s="115">
        <v>0.1</v>
      </c>
      <c r="J216" s="115"/>
      <c r="K216" s="115"/>
      <c r="L216" s="122">
        <f>MIN(I216*L214,25)</f>
        <v>0</v>
      </c>
      <c r="M216" s="115"/>
      <c r="N216" s="115"/>
      <c r="O216" s="115"/>
      <c r="P216" s="115"/>
      <c r="Q216" s="123"/>
      <c r="R216" s="115"/>
      <c r="S216" s="115"/>
    </row>
    <row r="217" spans="1:19" s="117" customFormat="1" ht="13" thickTop="1" x14ac:dyDescent="0.25">
      <c r="A217" s="115"/>
      <c r="B217" s="115"/>
      <c r="C217" s="115"/>
      <c r="D217" s="115"/>
      <c r="E217" s="115"/>
      <c r="F217" s="115"/>
      <c r="G217" s="115"/>
      <c r="H217" s="115"/>
      <c r="I217" s="115"/>
      <c r="J217" s="115"/>
      <c r="K217" s="115"/>
      <c r="L217" s="115"/>
      <c r="M217" s="115"/>
      <c r="N217" s="115"/>
      <c r="O217" s="115"/>
      <c r="P217" s="115"/>
      <c r="Q217" s="123"/>
      <c r="R217" s="115"/>
      <c r="S217" s="115"/>
    </row>
    <row r="218" spans="1:19" s="117" customFormat="1" ht="9" customHeight="1" x14ac:dyDescent="0.25">
      <c r="A218" s="115"/>
      <c r="B218" s="115"/>
      <c r="C218" s="115"/>
      <c r="D218" s="115"/>
      <c r="E218" s="115"/>
      <c r="F218" s="115"/>
      <c r="G218" s="115"/>
      <c r="H218" s="115"/>
      <c r="I218" s="115"/>
      <c r="J218" s="115"/>
      <c r="K218" s="115"/>
      <c r="L218" s="115"/>
      <c r="M218" s="115"/>
      <c r="N218" s="115"/>
      <c r="O218" s="115"/>
      <c r="P218" s="115"/>
      <c r="Q218" s="123"/>
      <c r="R218" s="115"/>
      <c r="S218" s="115"/>
    </row>
    <row r="219" spans="1:19" s="117" customFormat="1" ht="15" customHeight="1" x14ac:dyDescent="0.25">
      <c r="A219" s="115"/>
      <c r="B219" s="115"/>
      <c r="C219" s="115"/>
      <c r="D219" s="115"/>
      <c r="E219" s="115"/>
      <c r="F219" s="115"/>
      <c r="G219" s="115"/>
      <c r="H219" s="115"/>
      <c r="I219" s="115"/>
      <c r="J219" s="115"/>
      <c r="K219" s="115"/>
      <c r="L219" s="115"/>
      <c r="M219" s="115"/>
      <c r="N219" s="115"/>
      <c r="O219" s="115"/>
      <c r="P219" s="115"/>
      <c r="Q219" s="123"/>
      <c r="R219" s="115"/>
      <c r="S219" s="115"/>
    </row>
    <row r="220" spans="1:19" s="117" customFormat="1" ht="9" customHeight="1" x14ac:dyDescent="0.25">
      <c r="A220" s="115"/>
      <c r="B220" s="115"/>
      <c r="C220" s="115"/>
      <c r="D220" s="115"/>
      <c r="E220" s="115"/>
      <c r="F220" s="115"/>
      <c r="G220" s="115"/>
      <c r="H220" s="115"/>
      <c r="I220" s="115"/>
      <c r="J220" s="115"/>
      <c r="K220" s="115"/>
      <c r="L220" s="115"/>
      <c r="M220" s="115"/>
      <c r="N220" s="115"/>
      <c r="O220" s="115"/>
      <c r="P220" s="115"/>
      <c r="Q220" s="123"/>
      <c r="R220" s="115"/>
      <c r="S220" s="115"/>
    </row>
    <row r="221" spans="1:19" s="117" customFormat="1" ht="15" customHeight="1" x14ac:dyDescent="0.25">
      <c r="A221" s="115"/>
      <c r="B221" s="115"/>
      <c r="C221" s="115"/>
      <c r="D221" s="115"/>
      <c r="E221" s="115"/>
      <c r="F221" s="115"/>
      <c r="G221" s="115"/>
      <c r="H221" s="115"/>
      <c r="I221" s="115"/>
      <c r="J221" s="115"/>
      <c r="K221" s="115"/>
      <c r="L221" s="115"/>
      <c r="M221" s="115"/>
      <c r="N221" s="115"/>
      <c r="O221" s="115"/>
      <c r="P221" s="115"/>
      <c r="Q221" s="123"/>
      <c r="R221" s="115"/>
      <c r="S221" s="115"/>
    </row>
    <row r="222" spans="1:19" s="117" customFormat="1" ht="9" customHeight="1" x14ac:dyDescent="0.25">
      <c r="A222" s="115"/>
      <c r="B222" s="115"/>
      <c r="C222" s="115"/>
      <c r="D222" s="115"/>
      <c r="E222" s="115"/>
      <c r="F222" s="115"/>
      <c r="G222" s="115"/>
      <c r="H222" s="115"/>
      <c r="I222" s="115"/>
      <c r="J222" s="115"/>
      <c r="K222" s="115"/>
      <c r="L222" s="115"/>
      <c r="M222" s="115"/>
      <c r="N222" s="115"/>
      <c r="O222" s="115"/>
      <c r="P222" s="115"/>
      <c r="Q222" s="123"/>
      <c r="R222" s="115"/>
      <c r="S222" s="115"/>
    </row>
    <row r="223" spans="1:19" s="117" customFormat="1" ht="15" customHeight="1" x14ac:dyDescent="0.25">
      <c r="A223" s="115"/>
      <c r="B223" s="115"/>
      <c r="C223" s="115"/>
      <c r="D223" s="115"/>
      <c r="E223" s="115"/>
      <c r="F223" s="115"/>
      <c r="G223" s="115"/>
      <c r="H223" s="115"/>
      <c r="I223" s="115"/>
      <c r="J223" s="115"/>
      <c r="K223" s="115"/>
      <c r="L223" s="115"/>
      <c r="M223" s="115"/>
      <c r="N223" s="115"/>
      <c r="O223" s="115"/>
      <c r="P223" s="115"/>
      <c r="Q223" s="123"/>
      <c r="R223" s="115"/>
      <c r="S223" s="115"/>
    </row>
    <row r="224" spans="1:19" s="117" customFormat="1" ht="9" customHeight="1" x14ac:dyDescent="0.25">
      <c r="A224" s="115"/>
      <c r="B224" s="115"/>
      <c r="C224" s="115"/>
      <c r="D224" s="115"/>
      <c r="E224" s="115"/>
      <c r="F224" s="115"/>
      <c r="G224" s="115"/>
      <c r="H224" s="115"/>
      <c r="I224" s="115"/>
      <c r="J224" s="115"/>
      <c r="K224" s="115"/>
      <c r="L224" s="115"/>
      <c r="M224" s="115"/>
      <c r="N224" s="115"/>
      <c r="O224" s="115"/>
      <c r="P224" s="115"/>
      <c r="Q224" s="123"/>
      <c r="R224" s="115"/>
      <c r="S224" s="115"/>
    </row>
    <row r="225" spans="1:19" s="117" customFormat="1" ht="15.75" customHeight="1" x14ac:dyDescent="0.25">
      <c r="A225" s="115"/>
      <c r="B225" s="115"/>
      <c r="C225" s="115"/>
      <c r="D225" s="115"/>
      <c r="E225" s="115"/>
      <c r="F225" s="115"/>
      <c r="G225" s="115"/>
      <c r="H225" s="115"/>
      <c r="I225" s="115"/>
      <c r="J225" s="115"/>
      <c r="K225" s="115"/>
      <c r="L225" s="115"/>
      <c r="M225" s="115"/>
      <c r="N225" s="115"/>
      <c r="O225" s="115"/>
      <c r="P225" s="115"/>
      <c r="Q225" s="123"/>
      <c r="R225" s="115"/>
      <c r="S225" s="115"/>
    </row>
    <row r="226" spans="1:19" s="117" customFormat="1" ht="9" customHeight="1" x14ac:dyDescent="0.25">
      <c r="A226" s="115"/>
      <c r="B226" s="115"/>
      <c r="C226" s="115"/>
      <c r="D226" s="115"/>
      <c r="E226" s="115"/>
      <c r="F226" s="115"/>
      <c r="G226" s="115"/>
      <c r="H226" s="115"/>
      <c r="I226" s="115"/>
      <c r="J226" s="115"/>
      <c r="K226" s="115"/>
      <c r="L226" s="115"/>
      <c r="M226" s="115"/>
      <c r="N226" s="115"/>
      <c r="O226" s="115"/>
      <c r="P226" s="115"/>
      <c r="Q226" s="123"/>
      <c r="R226" s="115"/>
      <c r="S226" s="115"/>
    </row>
    <row r="227" spans="1:19" s="117" customFormat="1" x14ac:dyDescent="0.25">
      <c r="A227" s="115"/>
      <c r="B227" s="115"/>
      <c r="C227" s="115"/>
      <c r="D227" s="115"/>
      <c r="E227" s="115"/>
      <c r="F227" s="115"/>
      <c r="G227" s="115"/>
      <c r="H227" s="115"/>
      <c r="I227" s="115"/>
      <c r="J227" s="115"/>
      <c r="K227" s="115"/>
      <c r="L227" s="115"/>
      <c r="M227" s="115"/>
      <c r="N227" s="115"/>
      <c r="O227" s="115"/>
      <c r="P227" s="115"/>
      <c r="Q227" s="123"/>
      <c r="R227" s="115"/>
      <c r="S227" s="115"/>
    </row>
    <row r="228" spans="1:19" s="117" customFormat="1" ht="9" customHeight="1" x14ac:dyDescent="0.25">
      <c r="A228" s="115"/>
      <c r="B228" s="115"/>
      <c r="C228" s="115"/>
      <c r="D228" s="115"/>
      <c r="E228" s="115"/>
      <c r="F228" s="115"/>
      <c r="G228" s="115"/>
      <c r="H228" s="115"/>
      <c r="I228" s="115"/>
      <c r="J228" s="115"/>
      <c r="K228" s="115"/>
      <c r="L228" s="115"/>
      <c r="M228" s="115"/>
      <c r="N228" s="115"/>
      <c r="O228" s="115"/>
      <c r="P228" s="115"/>
      <c r="Q228" s="123"/>
      <c r="R228" s="115"/>
      <c r="S228" s="115"/>
    </row>
    <row r="229" spans="1:19" s="117" customFormat="1" ht="15.75" customHeight="1" x14ac:dyDescent="0.25">
      <c r="A229" s="115"/>
      <c r="B229" s="115"/>
      <c r="C229" s="115"/>
      <c r="D229" s="115"/>
      <c r="E229" s="115"/>
      <c r="F229" s="115"/>
      <c r="G229" s="115"/>
      <c r="H229" s="115"/>
      <c r="I229" s="115"/>
      <c r="J229" s="115"/>
      <c r="K229" s="115"/>
      <c r="L229" s="115"/>
      <c r="M229" s="115"/>
      <c r="N229" s="115"/>
      <c r="O229" s="115"/>
      <c r="P229" s="115"/>
      <c r="Q229" s="123"/>
      <c r="R229" s="115"/>
      <c r="S229" s="115"/>
    </row>
    <row r="230" spans="1:19" s="117" customFormat="1" ht="9" customHeight="1" x14ac:dyDescent="0.25">
      <c r="A230" s="115"/>
      <c r="B230" s="115"/>
      <c r="C230" s="115"/>
      <c r="D230" s="115"/>
      <c r="E230" s="115"/>
      <c r="F230" s="115"/>
      <c r="G230" s="115"/>
      <c r="H230" s="115"/>
      <c r="I230" s="115"/>
      <c r="J230" s="115"/>
      <c r="K230" s="115"/>
      <c r="L230" s="115"/>
      <c r="M230" s="115"/>
      <c r="N230" s="115"/>
      <c r="O230" s="115"/>
      <c r="P230" s="115"/>
      <c r="Q230" s="123"/>
      <c r="R230" s="115"/>
      <c r="S230" s="115"/>
    </row>
    <row r="231" spans="1:19" s="117" customFormat="1" ht="15.75" customHeight="1" x14ac:dyDescent="0.25">
      <c r="A231" s="115"/>
      <c r="B231" s="115"/>
      <c r="C231" s="115"/>
      <c r="D231" s="115"/>
      <c r="E231" s="115"/>
      <c r="F231" s="115"/>
      <c r="G231" s="115"/>
      <c r="H231" s="115"/>
      <c r="I231" s="115"/>
      <c r="J231" s="115"/>
      <c r="K231" s="115"/>
      <c r="L231" s="115"/>
      <c r="M231" s="115"/>
      <c r="N231" s="115"/>
      <c r="O231" s="115"/>
      <c r="P231" s="115"/>
      <c r="Q231" s="123"/>
      <c r="R231" s="115"/>
      <c r="S231" s="115"/>
    </row>
    <row r="232" spans="1:19" s="117" customFormat="1" ht="9" customHeight="1" x14ac:dyDescent="0.25">
      <c r="A232" s="115"/>
      <c r="B232" s="115"/>
      <c r="C232" s="115"/>
      <c r="D232" s="115"/>
      <c r="E232" s="115"/>
      <c r="F232" s="115"/>
      <c r="G232" s="115"/>
      <c r="H232" s="115"/>
      <c r="I232" s="115"/>
      <c r="J232" s="115"/>
      <c r="K232" s="115"/>
      <c r="L232" s="115"/>
      <c r="M232" s="115"/>
      <c r="N232" s="115"/>
      <c r="O232" s="115"/>
      <c r="P232" s="115"/>
      <c r="Q232" s="123"/>
      <c r="R232" s="115"/>
      <c r="S232" s="115"/>
    </row>
    <row r="233" spans="1:19" s="117" customFormat="1" ht="15.75" customHeight="1" x14ac:dyDescent="0.25">
      <c r="A233" s="115"/>
      <c r="B233" s="115"/>
      <c r="C233" s="115"/>
      <c r="D233" s="115"/>
      <c r="E233" s="115"/>
      <c r="F233" s="115"/>
      <c r="G233" s="115"/>
      <c r="H233" s="115"/>
      <c r="I233" s="115"/>
      <c r="J233" s="115"/>
      <c r="K233" s="115"/>
      <c r="L233" s="115"/>
      <c r="M233" s="115"/>
      <c r="N233" s="115"/>
      <c r="O233" s="115"/>
      <c r="P233" s="115"/>
      <c r="Q233" s="123"/>
      <c r="R233" s="115"/>
      <c r="S233" s="115"/>
    </row>
    <row r="234" spans="1:19" s="117" customFormat="1" ht="9" customHeight="1" x14ac:dyDescent="0.25">
      <c r="A234" s="115"/>
      <c r="B234" s="115"/>
      <c r="C234" s="115"/>
      <c r="D234" s="115"/>
      <c r="E234" s="115"/>
      <c r="F234" s="115"/>
      <c r="G234" s="115"/>
      <c r="H234" s="115"/>
      <c r="I234" s="115"/>
      <c r="J234" s="115"/>
      <c r="K234" s="115"/>
      <c r="L234" s="115"/>
      <c r="M234" s="115"/>
      <c r="N234" s="115"/>
      <c r="O234" s="115"/>
      <c r="P234" s="115"/>
      <c r="Q234" s="123"/>
      <c r="R234" s="115"/>
      <c r="S234" s="115"/>
    </row>
    <row r="235" spans="1:19" s="117" customFormat="1" ht="15.75" customHeight="1" x14ac:dyDescent="0.25">
      <c r="A235" s="115"/>
      <c r="B235" s="115"/>
      <c r="C235" s="115"/>
      <c r="D235" s="115"/>
      <c r="E235" s="115"/>
      <c r="F235" s="115"/>
      <c r="G235" s="115"/>
      <c r="H235" s="115"/>
      <c r="I235" s="115"/>
      <c r="J235" s="115"/>
      <c r="K235" s="115"/>
      <c r="L235" s="115"/>
      <c r="M235" s="115"/>
      <c r="N235" s="115"/>
      <c r="O235" s="115"/>
      <c r="P235" s="115"/>
      <c r="Q235" s="123"/>
      <c r="R235" s="115"/>
      <c r="S235" s="115"/>
    </row>
    <row r="236" spans="1:19" s="117" customFormat="1" ht="9" customHeight="1" x14ac:dyDescent="0.25">
      <c r="A236" s="115"/>
      <c r="B236" s="115"/>
      <c r="C236" s="115"/>
      <c r="D236" s="115"/>
      <c r="E236" s="115"/>
      <c r="F236" s="115"/>
      <c r="G236" s="115"/>
      <c r="H236" s="115"/>
      <c r="I236" s="115"/>
      <c r="J236" s="115"/>
      <c r="K236" s="115"/>
      <c r="L236" s="115"/>
      <c r="M236" s="115"/>
      <c r="N236" s="115"/>
      <c r="O236" s="115"/>
      <c r="P236" s="115"/>
      <c r="Q236" s="123"/>
      <c r="R236" s="115"/>
      <c r="S236" s="115"/>
    </row>
    <row r="237" spans="1:19" s="117" customFormat="1" ht="18.75" customHeight="1" x14ac:dyDescent="0.25">
      <c r="A237" s="115"/>
      <c r="B237" s="115"/>
      <c r="C237" s="115"/>
      <c r="D237" s="115"/>
      <c r="E237" s="115"/>
      <c r="F237" s="115"/>
      <c r="G237" s="115"/>
      <c r="H237" s="115"/>
      <c r="I237" s="115"/>
      <c r="J237" s="115"/>
      <c r="K237" s="115"/>
      <c r="L237" s="115"/>
      <c r="M237" s="115"/>
      <c r="N237" s="115"/>
      <c r="O237" s="115"/>
      <c r="P237" s="115"/>
      <c r="Q237" s="123"/>
      <c r="R237" s="115"/>
      <c r="S237" s="115"/>
    </row>
    <row r="238" spans="1:19" s="117" customFormat="1" ht="15" customHeight="1" x14ac:dyDescent="0.25">
      <c r="A238" s="115"/>
      <c r="B238" s="115"/>
      <c r="C238" s="115"/>
      <c r="D238" s="115"/>
      <c r="E238" s="115"/>
      <c r="F238" s="115"/>
      <c r="G238" s="115"/>
      <c r="H238" s="115"/>
      <c r="I238" s="115"/>
      <c r="J238" s="115"/>
      <c r="K238" s="115"/>
      <c r="L238" s="115"/>
      <c r="M238" s="115"/>
      <c r="N238" s="115"/>
      <c r="O238" s="115"/>
      <c r="P238" s="115"/>
      <c r="Q238" s="123"/>
      <c r="R238" s="115"/>
      <c r="S238" s="115"/>
    </row>
    <row r="239" spans="1:19" s="117" customFormat="1" ht="9.75" customHeight="1" x14ac:dyDescent="0.25">
      <c r="A239" s="115"/>
      <c r="B239" s="115"/>
      <c r="C239" s="115"/>
      <c r="D239" s="115"/>
      <c r="E239" s="115"/>
      <c r="F239" s="115"/>
      <c r="G239" s="115"/>
      <c r="H239" s="115"/>
      <c r="I239" s="115"/>
      <c r="J239" s="115"/>
      <c r="K239" s="115"/>
      <c r="L239" s="115"/>
      <c r="M239" s="115"/>
      <c r="N239" s="115"/>
      <c r="O239" s="115"/>
      <c r="P239" s="115"/>
      <c r="Q239" s="123"/>
      <c r="R239" s="115"/>
      <c r="S239" s="115"/>
    </row>
    <row r="240" spans="1:19" s="117" customFormat="1" ht="9.75" customHeight="1" x14ac:dyDescent="0.25">
      <c r="A240" s="115"/>
      <c r="B240" s="115"/>
      <c r="C240" s="115"/>
      <c r="D240" s="115"/>
      <c r="E240" s="115"/>
      <c r="F240" s="115"/>
      <c r="G240" s="115"/>
      <c r="H240" s="115"/>
      <c r="I240" s="115"/>
      <c r="J240" s="115"/>
      <c r="K240" s="115"/>
      <c r="L240" s="115"/>
      <c r="M240" s="115"/>
      <c r="N240" s="115"/>
      <c r="O240" s="115"/>
      <c r="P240" s="115"/>
      <c r="Q240" s="123"/>
      <c r="R240" s="115"/>
      <c r="S240" s="115"/>
    </row>
    <row r="241" spans="1:19" s="117" customFormat="1" ht="14" customHeight="1" x14ac:dyDescent="0.25">
      <c r="A241" s="115"/>
      <c r="B241" s="115"/>
      <c r="C241" s="115"/>
      <c r="D241" s="115"/>
      <c r="E241" s="115"/>
      <c r="F241" s="115"/>
      <c r="G241" s="115"/>
      <c r="H241" s="115"/>
      <c r="I241" s="115"/>
      <c r="J241" s="115"/>
      <c r="K241" s="115"/>
      <c r="L241" s="115"/>
      <c r="M241" s="115"/>
      <c r="N241" s="115"/>
      <c r="O241" s="115"/>
      <c r="P241" s="115"/>
      <c r="Q241" s="123"/>
      <c r="R241" s="115"/>
      <c r="S241" s="115"/>
    </row>
    <row r="242" spans="1:19" s="117" customFormat="1" ht="9.75" customHeight="1" x14ac:dyDescent="0.25">
      <c r="A242" s="115"/>
      <c r="B242" s="115"/>
      <c r="C242" s="115"/>
      <c r="D242" s="115"/>
      <c r="E242" s="115"/>
      <c r="F242" s="115"/>
      <c r="G242" s="115"/>
      <c r="H242" s="115"/>
      <c r="I242" s="115"/>
      <c r="J242" s="115"/>
      <c r="K242" s="115"/>
      <c r="L242" s="115"/>
      <c r="M242" s="115"/>
      <c r="N242" s="115"/>
      <c r="O242" s="115"/>
      <c r="P242" s="115"/>
      <c r="Q242" s="123"/>
      <c r="R242" s="115"/>
      <c r="S242" s="115"/>
    </row>
    <row r="243" spans="1:19" s="117" customFormat="1" ht="15" customHeight="1" x14ac:dyDescent="0.25">
      <c r="A243" s="115"/>
      <c r="B243" s="115"/>
      <c r="C243" s="115"/>
      <c r="D243" s="115"/>
      <c r="E243" s="115"/>
      <c r="F243" s="115"/>
      <c r="G243" s="115"/>
      <c r="H243" s="115"/>
      <c r="I243" s="115"/>
      <c r="J243" s="115"/>
      <c r="K243" s="115"/>
      <c r="L243" s="115"/>
      <c r="M243" s="115"/>
      <c r="N243" s="115"/>
      <c r="O243" s="115"/>
      <c r="P243" s="115"/>
      <c r="Q243" s="123"/>
      <c r="R243" s="115"/>
      <c r="S243" s="115"/>
    </row>
    <row r="244" spans="1:19" s="117" customFormat="1" ht="9.75" customHeight="1" x14ac:dyDescent="0.25">
      <c r="A244" s="115"/>
      <c r="B244" s="115"/>
      <c r="C244" s="115"/>
      <c r="D244" s="115"/>
      <c r="E244" s="115"/>
      <c r="F244" s="115"/>
      <c r="G244" s="115"/>
      <c r="H244" s="115"/>
      <c r="I244" s="115"/>
      <c r="J244" s="115"/>
      <c r="K244" s="115"/>
      <c r="L244" s="115"/>
      <c r="M244" s="115"/>
      <c r="N244" s="115"/>
      <c r="O244" s="115"/>
      <c r="P244" s="115"/>
      <c r="Q244" s="123"/>
      <c r="R244" s="115"/>
      <c r="S244" s="115"/>
    </row>
    <row r="245" spans="1:19" s="117" customFormat="1" ht="15" customHeight="1" x14ac:dyDescent="0.25">
      <c r="A245" s="115"/>
      <c r="B245" s="115"/>
      <c r="C245" s="115"/>
      <c r="D245" s="115"/>
      <c r="E245" s="115"/>
      <c r="F245" s="115"/>
      <c r="G245" s="115"/>
      <c r="H245" s="115"/>
      <c r="I245" s="115"/>
      <c r="J245" s="115"/>
      <c r="K245" s="115"/>
      <c r="L245" s="115"/>
      <c r="M245" s="115"/>
      <c r="N245" s="115"/>
      <c r="O245" s="115"/>
      <c r="P245" s="115"/>
      <c r="Q245" s="123"/>
      <c r="R245" s="115"/>
      <c r="S245" s="115"/>
    </row>
    <row r="246" spans="1:19" s="117" customFormat="1" ht="9.75" customHeight="1" x14ac:dyDescent="0.25">
      <c r="A246" s="115"/>
      <c r="B246" s="115"/>
      <c r="C246" s="115"/>
      <c r="D246" s="115"/>
      <c r="E246" s="115"/>
      <c r="F246" s="115"/>
      <c r="G246" s="115"/>
      <c r="H246" s="115"/>
      <c r="I246" s="115"/>
      <c r="J246" s="115"/>
      <c r="K246" s="115"/>
      <c r="L246" s="115"/>
      <c r="M246" s="115"/>
      <c r="N246" s="115"/>
      <c r="O246" s="115"/>
      <c r="P246" s="115"/>
      <c r="Q246" s="123"/>
      <c r="R246" s="115"/>
      <c r="S246" s="115"/>
    </row>
    <row r="247" spans="1:19" s="117" customFormat="1" ht="15.75" customHeight="1" x14ac:dyDescent="0.25">
      <c r="A247" s="115"/>
      <c r="B247" s="115"/>
      <c r="C247" s="115"/>
      <c r="D247" s="115"/>
      <c r="E247" s="115"/>
      <c r="F247" s="115"/>
      <c r="G247" s="115"/>
      <c r="H247" s="115"/>
      <c r="I247" s="115"/>
      <c r="J247" s="115"/>
      <c r="K247" s="115"/>
      <c r="L247" s="115"/>
      <c r="M247" s="115"/>
      <c r="N247" s="115"/>
      <c r="O247" s="115"/>
      <c r="P247" s="115"/>
      <c r="Q247" s="123"/>
      <c r="R247" s="115"/>
      <c r="S247" s="115"/>
    </row>
    <row r="248" spans="1:19" s="117" customFormat="1" ht="9" customHeight="1" x14ac:dyDescent="0.25">
      <c r="A248" s="115"/>
      <c r="B248" s="115"/>
      <c r="C248" s="115"/>
      <c r="D248" s="115"/>
      <c r="E248" s="115"/>
      <c r="F248" s="115"/>
      <c r="G248" s="115"/>
      <c r="H248" s="115"/>
      <c r="I248" s="115"/>
      <c r="J248" s="115"/>
      <c r="K248" s="115"/>
      <c r="L248" s="115"/>
      <c r="M248" s="115"/>
      <c r="N248" s="115"/>
      <c r="O248" s="115"/>
      <c r="P248" s="115"/>
      <c r="Q248" s="123"/>
      <c r="R248" s="115"/>
      <c r="S248" s="115"/>
    </row>
    <row r="249" spans="1:19" s="117" customFormat="1" ht="15.75" customHeight="1" x14ac:dyDescent="0.25">
      <c r="A249" s="115"/>
      <c r="B249" s="115"/>
      <c r="C249" s="115"/>
      <c r="D249" s="115"/>
      <c r="E249" s="115"/>
      <c r="F249" s="115"/>
      <c r="G249" s="115"/>
      <c r="H249" s="115"/>
      <c r="I249" s="115"/>
      <c r="J249" s="115"/>
      <c r="K249" s="115"/>
      <c r="L249" s="115"/>
      <c r="M249" s="115"/>
      <c r="N249" s="115"/>
      <c r="O249" s="115"/>
      <c r="P249" s="115"/>
      <c r="Q249" s="123"/>
      <c r="R249" s="115"/>
      <c r="S249" s="115"/>
    </row>
    <row r="250" spans="1:19" s="117" customFormat="1" ht="9.75" customHeight="1" x14ac:dyDescent="0.25">
      <c r="A250" s="115"/>
      <c r="B250" s="115"/>
      <c r="C250" s="115"/>
      <c r="D250" s="115"/>
      <c r="E250" s="115"/>
      <c r="F250" s="115"/>
      <c r="G250" s="115"/>
      <c r="H250" s="115"/>
      <c r="I250" s="115"/>
      <c r="J250" s="115"/>
      <c r="K250" s="115"/>
      <c r="L250" s="115"/>
      <c r="M250" s="115"/>
      <c r="N250" s="115"/>
      <c r="O250" s="115"/>
      <c r="P250" s="115"/>
      <c r="Q250" s="123"/>
      <c r="R250" s="115"/>
      <c r="S250" s="115"/>
    </row>
    <row r="251" spans="1:19" s="117" customFormat="1" ht="15.75" customHeight="1" x14ac:dyDescent="0.25">
      <c r="A251" s="115"/>
      <c r="B251" s="115"/>
      <c r="C251" s="115"/>
      <c r="D251" s="115"/>
      <c r="E251" s="115"/>
      <c r="F251" s="115"/>
      <c r="G251" s="115"/>
      <c r="H251" s="115"/>
      <c r="I251" s="115"/>
      <c r="J251" s="115"/>
      <c r="K251" s="115"/>
      <c r="L251" s="115"/>
      <c r="M251" s="115"/>
      <c r="N251" s="115"/>
      <c r="O251" s="115"/>
      <c r="P251" s="115"/>
      <c r="Q251" s="123"/>
      <c r="R251" s="115"/>
      <c r="S251" s="115"/>
    </row>
    <row r="252" spans="1:19" s="117" customFormat="1" ht="9.75" customHeight="1" x14ac:dyDescent="0.25">
      <c r="A252" s="115"/>
      <c r="B252" s="115"/>
      <c r="C252" s="115"/>
      <c r="D252" s="115"/>
      <c r="E252" s="115"/>
      <c r="F252" s="115"/>
      <c r="G252" s="115"/>
      <c r="H252" s="115"/>
      <c r="I252" s="115"/>
      <c r="J252" s="115"/>
      <c r="K252" s="115"/>
      <c r="L252" s="115"/>
      <c r="M252" s="115"/>
      <c r="N252" s="115"/>
      <c r="O252" s="115"/>
      <c r="P252" s="115"/>
      <c r="Q252" s="123"/>
      <c r="R252" s="115"/>
      <c r="S252" s="115"/>
    </row>
    <row r="253" spans="1:19" s="117" customFormat="1" ht="9.75" customHeight="1" x14ac:dyDescent="0.25">
      <c r="A253" s="115"/>
      <c r="B253" s="115"/>
      <c r="C253" s="115"/>
      <c r="D253" s="115"/>
      <c r="E253" s="115"/>
      <c r="F253" s="115"/>
      <c r="G253" s="115"/>
      <c r="H253" s="115"/>
      <c r="I253" s="115"/>
      <c r="J253" s="115"/>
      <c r="K253" s="115"/>
      <c r="L253" s="115"/>
      <c r="M253" s="115"/>
      <c r="N253" s="115"/>
      <c r="O253" s="115"/>
      <c r="P253" s="115"/>
      <c r="Q253" s="123"/>
      <c r="R253" s="115"/>
      <c r="S253" s="115"/>
    </row>
    <row r="254" spans="1:19" s="117" customFormat="1" ht="15.75" customHeight="1" x14ac:dyDescent="0.25">
      <c r="A254" s="115"/>
      <c r="B254" s="115"/>
      <c r="C254" s="115"/>
      <c r="D254" s="115"/>
      <c r="E254" s="115"/>
      <c r="F254" s="115"/>
      <c r="G254" s="115"/>
      <c r="H254" s="115"/>
      <c r="I254" s="115"/>
      <c r="J254" s="115"/>
      <c r="K254" s="115"/>
      <c r="L254" s="115"/>
      <c r="M254" s="115"/>
      <c r="N254" s="115"/>
      <c r="O254" s="115"/>
      <c r="P254" s="115"/>
      <c r="Q254" s="123"/>
      <c r="R254" s="115"/>
      <c r="S254" s="115"/>
    </row>
    <row r="255" spans="1:19" s="117" customFormat="1" ht="9" customHeight="1" x14ac:dyDescent="0.25">
      <c r="A255" s="115"/>
      <c r="B255" s="115"/>
      <c r="C255" s="115"/>
      <c r="D255" s="115"/>
      <c r="E255" s="115"/>
      <c r="F255" s="115"/>
      <c r="G255" s="115"/>
      <c r="H255" s="115"/>
      <c r="I255" s="115"/>
      <c r="J255" s="115"/>
      <c r="K255" s="115"/>
      <c r="L255" s="115"/>
      <c r="M255" s="115"/>
      <c r="N255" s="115"/>
      <c r="O255" s="115"/>
      <c r="P255" s="115"/>
      <c r="Q255" s="123"/>
      <c r="R255" s="115"/>
      <c r="S255" s="115"/>
    </row>
    <row r="256" spans="1:19" s="117" customFormat="1" ht="15.75" customHeight="1" x14ac:dyDescent="0.25">
      <c r="A256" s="115"/>
      <c r="B256" s="115"/>
      <c r="C256" s="115"/>
      <c r="D256" s="115"/>
      <c r="E256" s="115"/>
      <c r="F256" s="115"/>
      <c r="G256" s="115"/>
      <c r="H256" s="115"/>
      <c r="I256" s="115"/>
      <c r="J256" s="115"/>
      <c r="K256" s="115"/>
      <c r="L256" s="115"/>
      <c r="M256" s="115"/>
      <c r="N256" s="115"/>
      <c r="O256" s="115"/>
      <c r="P256" s="115"/>
      <c r="Q256" s="123"/>
      <c r="R256" s="115"/>
      <c r="S256" s="115"/>
    </row>
    <row r="257" spans="1:19" s="117" customFormat="1" ht="9" customHeight="1" x14ac:dyDescent="0.25">
      <c r="A257" s="115"/>
      <c r="B257" s="115"/>
      <c r="C257" s="115"/>
      <c r="D257" s="115"/>
      <c r="E257" s="115"/>
      <c r="F257" s="115"/>
      <c r="G257" s="115"/>
      <c r="H257" s="115"/>
      <c r="I257" s="115"/>
      <c r="J257" s="115"/>
      <c r="K257" s="115"/>
      <c r="L257" s="115"/>
      <c r="M257" s="115"/>
      <c r="N257" s="115"/>
      <c r="O257" s="115"/>
      <c r="P257" s="115"/>
      <c r="Q257" s="123"/>
      <c r="R257" s="115"/>
      <c r="S257" s="115"/>
    </row>
    <row r="258" spans="1:19" s="117" customFormat="1" ht="15" customHeight="1" x14ac:dyDescent="0.25">
      <c r="A258" s="115"/>
      <c r="B258" s="115"/>
      <c r="C258" s="115"/>
      <c r="D258" s="115"/>
      <c r="E258" s="115"/>
      <c r="F258" s="115"/>
      <c r="G258" s="115"/>
      <c r="H258" s="115"/>
      <c r="I258" s="115"/>
      <c r="J258" s="115"/>
      <c r="K258" s="115"/>
      <c r="L258" s="115"/>
      <c r="M258" s="115"/>
      <c r="N258" s="115"/>
      <c r="O258" s="115"/>
      <c r="P258" s="115"/>
      <c r="Q258" s="123"/>
      <c r="R258" s="115"/>
      <c r="S258" s="115"/>
    </row>
    <row r="259" spans="1:19" s="117" customFormat="1" ht="9" customHeight="1" x14ac:dyDescent="0.25">
      <c r="A259" s="115"/>
      <c r="B259" s="115"/>
      <c r="C259" s="115"/>
      <c r="D259" s="115"/>
      <c r="E259" s="115"/>
      <c r="F259" s="115"/>
      <c r="G259" s="115"/>
      <c r="H259" s="115"/>
      <c r="I259" s="115"/>
      <c r="J259" s="115"/>
      <c r="K259" s="115"/>
      <c r="L259" s="115"/>
      <c r="M259" s="115"/>
      <c r="N259" s="115"/>
      <c r="O259" s="115"/>
      <c r="P259" s="115"/>
      <c r="Q259" s="123"/>
      <c r="R259" s="115"/>
      <c r="S259" s="115"/>
    </row>
    <row r="260" spans="1:19" s="117" customFormat="1" ht="15" customHeight="1" x14ac:dyDescent="0.25">
      <c r="A260" s="115"/>
      <c r="B260" s="115"/>
      <c r="C260" s="115"/>
      <c r="D260" s="115"/>
      <c r="E260" s="115"/>
      <c r="F260" s="115"/>
      <c r="G260" s="115"/>
      <c r="H260" s="115"/>
      <c r="I260" s="115"/>
      <c r="J260" s="115"/>
      <c r="K260" s="115"/>
      <c r="L260" s="115"/>
      <c r="M260" s="115"/>
      <c r="N260" s="115"/>
      <c r="O260" s="115"/>
      <c r="P260" s="115"/>
      <c r="Q260" s="123"/>
      <c r="R260" s="115"/>
      <c r="S260" s="115"/>
    </row>
    <row r="261" spans="1:19" s="117" customFormat="1" ht="9" customHeight="1" x14ac:dyDescent="0.25">
      <c r="A261" s="115"/>
      <c r="B261" s="115"/>
      <c r="C261" s="115"/>
      <c r="D261" s="115"/>
      <c r="E261" s="115"/>
      <c r="F261" s="115"/>
      <c r="G261" s="115"/>
      <c r="H261" s="115"/>
      <c r="I261" s="115"/>
      <c r="J261" s="115"/>
      <c r="K261" s="115"/>
      <c r="L261" s="115"/>
      <c r="M261" s="115"/>
      <c r="N261" s="115"/>
      <c r="O261" s="115"/>
      <c r="P261" s="115"/>
      <c r="Q261" s="123"/>
      <c r="R261" s="115"/>
      <c r="S261" s="115"/>
    </row>
    <row r="262" spans="1:19" s="117" customFormat="1" ht="15" customHeight="1" x14ac:dyDescent="0.25">
      <c r="A262" s="115"/>
      <c r="B262" s="115"/>
      <c r="C262" s="115"/>
      <c r="D262" s="115"/>
      <c r="E262" s="115"/>
      <c r="F262" s="115"/>
      <c r="G262" s="115"/>
      <c r="H262" s="115"/>
      <c r="I262" s="115"/>
      <c r="J262" s="115"/>
      <c r="K262" s="115"/>
      <c r="L262" s="115"/>
      <c r="M262" s="115"/>
      <c r="N262" s="115"/>
      <c r="O262" s="115"/>
      <c r="P262" s="115"/>
      <c r="Q262" s="123"/>
      <c r="R262" s="115"/>
      <c r="S262" s="115"/>
    </row>
    <row r="263" spans="1:19" s="117" customFormat="1" ht="9" customHeight="1" x14ac:dyDescent="0.25">
      <c r="A263" s="115"/>
      <c r="B263" s="115"/>
      <c r="C263" s="115"/>
      <c r="D263" s="115"/>
      <c r="E263" s="115"/>
      <c r="F263" s="115"/>
      <c r="G263" s="115"/>
      <c r="H263" s="115"/>
      <c r="I263" s="115"/>
      <c r="J263" s="115"/>
      <c r="K263" s="115"/>
      <c r="L263" s="115"/>
      <c r="M263" s="115"/>
      <c r="N263" s="115"/>
      <c r="O263" s="115"/>
      <c r="P263" s="115"/>
      <c r="Q263" s="123"/>
      <c r="R263" s="115"/>
      <c r="S263" s="115"/>
    </row>
    <row r="264" spans="1:19" s="117" customFormat="1" ht="15" customHeight="1" x14ac:dyDescent="0.25">
      <c r="A264" s="115"/>
      <c r="B264" s="115"/>
      <c r="C264" s="115"/>
      <c r="D264" s="115"/>
      <c r="E264" s="115"/>
      <c r="F264" s="115"/>
      <c r="G264" s="115"/>
      <c r="H264" s="115"/>
      <c r="I264" s="115"/>
      <c r="J264" s="115"/>
      <c r="K264" s="115"/>
      <c r="L264" s="115"/>
      <c r="M264" s="115"/>
      <c r="N264" s="115"/>
      <c r="O264" s="115"/>
      <c r="P264" s="115"/>
      <c r="Q264" s="123"/>
      <c r="R264" s="115"/>
      <c r="S264" s="115"/>
    </row>
    <row r="265" spans="1:19" s="117" customFormat="1" ht="9" customHeight="1" x14ac:dyDescent="0.25">
      <c r="A265" s="115"/>
      <c r="B265" s="115"/>
      <c r="C265" s="115"/>
      <c r="D265" s="115"/>
      <c r="E265" s="115"/>
      <c r="F265" s="115"/>
      <c r="G265" s="115"/>
      <c r="H265" s="115"/>
      <c r="I265" s="115"/>
      <c r="J265" s="115"/>
      <c r="K265" s="115"/>
      <c r="L265" s="115"/>
      <c r="M265" s="115"/>
      <c r="N265" s="115"/>
      <c r="O265" s="115"/>
      <c r="P265" s="115"/>
      <c r="Q265" s="123"/>
      <c r="R265" s="115"/>
      <c r="S265" s="115"/>
    </row>
    <row r="266" spans="1:19" s="117" customFormat="1" ht="15" customHeight="1" x14ac:dyDescent="0.25">
      <c r="A266" s="115"/>
      <c r="B266" s="115"/>
      <c r="C266" s="115"/>
      <c r="D266" s="115"/>
      <c r="E266" s="115"/>
      <c r="F266" s="115"/>
      <c r="G266" s="115"/>
      <c r="H266" s="115"/>
      <c r="I266" s="115"/>
      <c r="J266" s="115"/>
      <c r="K266" s="115"/>
      <c r="L266" s="115"/>
      <c r="M266" s="115"/>
      <c r="N266" s="115"/>
      <c r="O266" s="115"/>
      <c r="P266" s="115"/>
      <c r="Q266" s="123"/>
      <c r="R266" s="115"/>
      <c r="S266" s="115"/>
    </row>
    <row r="267" spans="1:19" s="117" customFormat="1" ht="9" customHeight="1" x14ac:dyDescent="0.25">
      <c r="A267" s="115"/>
      <c r="B267" s="115"/>
      <c r="C267" s="115"/>
      <c r="D267" s="115"/>
      <c r="E267" s="115"/>
      <c r="F267" s="115"/>
      <c r="G267" s="115"/>
      <c r="H267" s="115"/>
      <c r="I267" s="115"/>
      <c r="J267" s="115"/>
      <c r="K267" s="115"/>
      <c r="L267" s="115"/>
      <c r="M267" s="115"/>
      <c r="N267" s="115"/>
      <c r="O267" s="115"/>
      <c r="P267" s="115"/>
      <c r="Q267" s="123"/>
      <c r="R267" s="115"/>
      <c r="S267" s="115"/>
    </row>
    <row r="268" spans="1:19" s="117" customFormat="1" ht="15.75" customHeight="1" x14ac:dyDescent="0.25">
      <c r="A268" s="115"/>
      <c r="B268" s="115"/>
      <c r="C268" s="115"/>
      <c r="D268" s="115"/>
      <c r="E268" s="115"/>
      <c r="F268" s="115"/>
      <c r="G268" s="115"/>
      <c r="H268" s="115"/>
      <c r="I268" s="115"/>
      <c r="J268" s="115"/>
      <c r="K268" s="115"/>
      <c r="L268" s="115"/>
      <c r="M268" s="115"/>
      <c r="N268" s="115"/>
      <c r="O268" s="115"/>
      <c r="P268" s="115"/>
      <c r="Q268" s="123"/>
      <c r="R268" s="115"/>
      <c r="S268" s="115"/>
    </row>
    <row r="269" spans="1:19" s="117" customFormat="1" ht="15.75" customHeight="1" x14ac:dyDescent="0.25">
      <c r="A269" s="115"/>
      <c r="B269" s="115"/>
      <c r="C269" s="115"/>
      <c r="D269" s="115"/>
      <c r="E269" s="115"/>
      <c r="F269" s="115"/>
      <c r="G269" s="115"/>
      <c r="H269" s="115"/>
      <c r="I269" s="115"/>
      <c r="J269" s="115"/>
      <c r="K269" s="115"/>
      <c r="L269" s="115"/>
      <c r="M269" s="115"/>
      <c r="N269" s="115"/>
      <c r="O269" s="115"/>
      <c r="P269" s="115"/>
      <c r="Q269" s="123"/>
      <c r="R269" s="115"/>
      <c r="S269" s="115"/>
    </row>
    <row r="270" spans="1:19" s="117" customFormat="1" ht="9" customHeight="1" x14ac:dyDescent="0.25">
      <c r="A270" s="115"/>
      <c r="B270" s="115"/>
      <c r="C270" s="115"/>
      <c r="D270" s="115"/>
      <c r="E270" s="115"/>
      <c r="F270" s="115"/>
      <c r="G270" s="115"/>
      <c r="H270" s="115"/>
      <c r="I270" s="115"/>
      <c r="J270" s="115"/>
      <c r="K270" s="115"/>
      <c r="L270" s="115"/>
      <c r="M270" s="115"/>
      <c r="N270" s="115"/>
      <c r="O270" s="115"/>
      <c r="P270" s="115"/>
      <c r="Q270" s="123"/>
      <c r="R270" s="115"/>
      <c r="S270" s="115"/>
    </row>
    <row r="271" spans="1:19" s="117" customFormat="1" ht="15.75" customHeight="1" x14ac:dyDescent="0.25">
      <c r="A271" s="115"/>
      <c r="B271" s="115"/>
      <c r="C271" s="115"/>
      <c r="D271" s="115"/>
      <c r="E271" s="115"/>
      <c r="F271" s="115"/>
      <c r="G271" s="115"/>
      <c r="H271" s="115"/>
      <c r="I271" s="115"/>
      <c r="J271" s="115"/>
      <c r="K271" s="115"/>
      <c r="L271" s="115"/>
      <c r="M271" s="115"/>
      <c r="N271" s="115"/>
      <c r="O271" s="115"/>
      <c r="P271" s="115"/>
      <c r="Q271" s="123"/>
      <c r="R271" s="115"/>
      <c r="S271" s="115"/>
    </row>
    <row r="272" spans="1:19" s="117" customFormat="1" ht="15" customHeight="1" x14ac:dyDescent="0.25">
      <c r="A272" s="115"/>
      <c r="B272" s="115"/>
      <c r="C272" s="115"/>
      <c r="D272" s="115"/>
      <c r="E272" s="115"/>
      <c r="F272" s="115"/>
      <c r="G272" s="115"/>
      <c r="H272" s="115"/>
      <c r="I272" s="115"/>
      <c r="J272" s="115"/>
      <c r="K272" s="115"/>
      <c r="L272" s="115"/>
      <c r="M272" s="115"/>
      <c r="N272" s="115"/>
      <c r="O272" s="115"/>
      <c r="P272" s="115"/>
      <c r="Q272" s="123"/>
      <c r="R272" s="115"/>
      <c r="S272" s="115"/>
    </row>
  </sheetData>
  <sheetProtection selectLockedCells="1"/>
  <mergeCells count="1">
    <mergeCell ref="D60:K60"/>
  </mergeCells>
  <pageMargins left="0.7" right="0.36" top="0" bottom="0" header="0.3" footer="0.3"/>
  <pageSetup scale="59" orientation="portrait" r:id="rId1"/>
  <rowBreaks count="2" manualBreakCount="2">
    <brk id="91" max="16" man="1"/>
    <brk id="147"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B277"/>
  <sheetViews>
    <sheetView topLeftCell="A86" workbookViewId="0">
      <selection sqref="A1:CB276"/>
    </sheetView>
  </sheetViews>
  <sheetFormatPr defaultRowHeight="14.5" x14ac:dyDescent="0.35"/>
  <cols>
    <col min="1" max="1" width="11.08984375" bestFit="1" customWidth="1"/>
    <col min="2" max="2" width="5" bestFit="1" customWidth="1"/>
    <col min="3" max="3" width="7.08984375" bestFit="1" customWidth="1"/>
    <col min="4" max="4" width="13.36328125" bestFit="1" customWidth="1"/>
    <col min="5" max="5" width="41" bestFit="1" customWidth="1"/>
    <col min="6" max="6" width="12.90625" bestFit="1" customWidth="1"/>
    <col min="7" max="7" width="12.6328125" bestFit="1" customWidth="1"/>
    <col min="8" max="8" width="7.90625" bestFit="1" customWidth="1"/>
    <col min="9" max="10" width="8.81640625" bestFit="1" customWidth="1"/>
    <col min="11" max="11" width="16" bestFit="1" customWidth="1"/>
    <col min="12" max="12" width="14.1796875" bestFit="1" customWidth="1"/>
    <col min="13" max="13" width="15.08984375" bestFit="1" customWidth="1"/>
    <col min="14" max="14" width="20.453125" bestFit="1" customWidth="1"/>
    <col min="15" max="15" width="30.36328125" bestFit="1" customWidth="1"/>
    <col min="16" max="16" width="31.1796875" bestFit="1" customWidth="1"/>
    <col min="17" max="17" width="18.90625" bestFit="1" customWidth="1"/>
    <col min="18" max="18" width="7.6328125" bestFit="1" customWidth="1"/>
    <col min="19" max="19" width="10.6328125" bestFit="1" customWidth="1"/>
    <col min="20" max="20" width="15.36328125" bestFit="1" customWidth="1"/>
    <col min="21" max="21" width="18.26953125" bestFit="1" customWidth="1"/>
    <col min="22" max="22" width="14.453125" bestFit="1" customWidth="1"/>
    <col min="23" max="23" width="12.90625" bestFit="1" customWidth="1"/>
    <col min="24" max="24" width="16.08984375" bestFit="1" customWidth="1"/>
    <col min="25" max="25" width="68.7265625" bestFit="1" customWidth="1"/>
    <col min="26" max="26" width="44.81640625" bestFit="1" customWidth="1"/>
    <col min="27" max="27" width="31.90625" bestFit="1" customWidth="1"/>
    <col min="28" max="28" width="15.6328125" bestFit="1" customWidth="1"/>
    <col min="29" max="29" width="69.90625" bestFit="1" customWidth="1"/>
    <col min="30" max="30" width="80.7265625" bestFit="1" customWidth="1"/>
    <col min="31" max="31" width="10.453125" bestFit="1" customWidth="1"/>
    <col min="32" max="32" width="23" bestFit="1" customWidth="1"/>
    <col min="33" max="33" width="18.90625" bestFit="1" customWidth="1"/>
    <col min="34" max="34" width="11.54296875" bestFit="1" customWidth="1"/>
    <col min="35" max="36" width="80.7265625" bestFit="1" customWidth="1"/>
    <col min="37" max="37" width="14.81640625" bestFit="1" customWidth="1"/>
    <col min="38" max="38" width="8.453125" bestFit="1" customWidth="1"/>
    <col min="39" max="39" width="9.453125" bestFit="1" customWidth="1"/>
    <col min="40" max="40" width="13.7265625" bestFit="1" customWidth="1"/>
    <col min="41" max="41" width="17" bestFit="1" customWidth="1"/>
    <col min="42" max="42" width="12.36328125" bestFit="1" customWidth="1"/>
    <col min="43" max="43" width="16.90625" bestFit="1" customWidth="1"/>
    <col min="44" max="44" width="53.7265625" bestFit="1" customWidth="1"/>
    <col min="45" max="45" width="24.6328125" bestFit="1" customWidth="1"/>
    <col min="46" max="46" width="14.81640625" bestFit="1" customWidth="1"/>
    <col min="47" max="47" width="12.81640625" bestFit="1" customWidth="1"/>
    <col min="48" max="48" width="16.08984375" bestFit="1" customWidth="1"/>
    <col min="49" max="49" width="19.54296875" bestFit="1" customWidth="1"/>
    <col min="50" max="50" width="18.54296875" bestFit="1" customWidth="1"/>
    <col min="51" max="51" width="18.08984375" bestFit="1" customWidth="1"/>
    <col min="52" max="52" width="15" bestFit="1" customWidth="1"/>
    <col min="53" max="53" width="80.7265625" bestFit="1" customWidth="1"/>
    <col min="54" max="54" width="12.08984375" bestFit="1" customWidth="1"/>
    <col min="55" max="55" width="35.453125" bestFit="1" customWidth="1"/>
    <col min="56" max="56" width="20.54296875" bestFit="1" customWidth="1"/>
    <col min="57" max="57" width="10.453125" bestFit="1" customWidth="1"/>
    <col min="58" max="58" width="80.7265625" bestFit="1" customWidth="1"/>
    <col min="59" max="59" width="16.36328125" bestFit="1" customWidth="1"/>
    <col min="60" max="60" width="14.54296875" bestFit="1" customWidth="1"/>
    <col min="61" max="61" width="15.26953125" bestFit="1" customWidth="1"/>
    <col min="62" max="62" width="31.08984375" bestFit="1" customWidth="1"/>
    <col min="63" max="63" width="44.81640625" bestFit="1" customWidth="1"/>
    <col min="64" max="64" width="19.90625" bestFit="1" customWidth="1"/>
    <col min="65" max="65" width="46.7265625" bestFit="1" customWidth="1"/>
    <col min="66" max="66" width="24.26953125" bestFit="1" customWidth="1"/>
    <col min="67" max="67" width="13.90625" bestFit="1" customWidth="1"/>
    <col min="68" max="68" width="14.1796875" bestFit="1" customWidth="1"/>
    <col min="69" max="69" width="29.54296875" bestFit="1" customWidth="1"/>
    <col min="70" max="70" width="12.36328125" bestFit="1" customWidth="1"/>
    <col min="71" max="71" width="26.453125" bestFit="1" customWidth="1"/>
    <col min="72" max="72" width="14.81640625" bestFit="1" customWidth="1"/>
    <col min="73" max="74" width="7.90625" bestFit="1" customWidth="1"/>
    <col min="75" max="75" width="26.26953125" bestFit="1" customWidth="1"/>
    <col min="76" max="76" width="36.81640625" bestFit="1" customWidth="1"/>
    <col min="77" max="77" width="55.36328125" bestFit="1" customWidth="1"/>
    <col min="78" max="78" width="12.90625" bestFit="1" customWidth="1"/>
    <col min="79" max="79" width="11.81640625" bestFit="1" customWidth="1"/>
    <col min="80" max="80" width="14.08984375" bestFit="1" customWidth="1"/>
    <col min="81" max="81" width="12.08984375" bestFit="1" customWidth="1"/>
    <col min="82" max="82" width="25.7265625" bestFit="1" customWidth="1"/>
    <col min="83" max="83" width="18.7265625" bestFit="1" customWidth="1"/>
  </cols>
  <sheetData>
    <row r="1" spans="1:80" x14ac:dyDescent="0.35">
      <c r="A1" t="s">
        <v>286</v>
      </c>
      <c r="B1" t="s">
        <v>287</v>
      </c>
      <c r="C1" t="s">
        <v>288</v>
      </c>
      <c r="D1" t="s">
        <v>289</v>
      </c>
      <c r="E1" t="s">
        <v>290</v>
      </c>
      <c r="F1" t="s">
        <v>291</v>
      </c>
      <c r="G1" t="s">
        <v>292</v>
      </c>
      <c r="H1" t="s">
        <v>293</v>
      </c>
      <c r="I1" t="s">
        <v>294</v>
      </c>
      <c r="J1" t="s">
        <v>295</v>
      </c>
      <c r="K1" t="s">
        <v>296</v>
      </c>
      <c r="L1" t="s">
        <v>297</v>
      </c>
      <c r="M1" t="s">
        <v>298</v>
      </c>
      <c r="N1" t="s">
        <v>299</v>
      </c>
      <c r="O1" t="s">
        <v>300</v>
      </c>
      <c r="P1" t="s">
        <v>301</v>
      </c>
      <c r="Q1" t="s">
        <v>302</v>
      </c>
      <c r="R1" t="s">
        <v>303</v>
      </c>
      <c r="S1" t="s">
        <v>304</v>
      </c>
      <c r="T1" t="s">
        <v>305</v>
      </c>
      <c r="U1" t="s">
        <v>306</v>
      </c>
      <c r="V1" t="s">
        <v>307</v>
      </c>
      <c r="W1" t="s">
        <v>308</v>
      </c>
      <c r="X1" t="s">
        <v>309</v>
      </c>
      <c r="Y1" t="s">
        <v>310</v>
      </c>
      <c r="Z1" t="s">
        <v>311</v>
      </c>
      <c r="AA1" t="s">
        <v>312</v>
      </c>
      <c r="AB1" t="s">
        <v>313</v>
      </c>
      <c r="AC1" t="s">
        <v>314</v>
      </c>
      <c r="AD1" t="s">
        <v>315</v>
      </c>
      <c r="AE1" t="s">
        <v>316</v>
      </c>
      <c r="AF1" t="s">
        <v>317</v>
      </c>
      <c r="AG1" t="s">
        <v>318</v>
      </c>
      <c r="AH1" t="s">
        <v>319</v>
      </c>
      <c r="AI1" t="s">
        <v>320</v>
      </c>
      <c r="AJ1" t="s">
        <v>321</v>
      </c>
      <c r="AK1" t="s">
        <v>322</v>
      </c>
      <c r="AL1" t="s">
        <v>323</v>
      </c>
      <c r="AM1" t="s">
        <v>324</v>
      </c>
      <c r="AN1" t="s">
        <v>325</v>
      </c>
      <c r="AO1" t="s">
        <v>326</v>
      </c>
      <c r="AP1" t="s">
        <v>327</v>
      </c>
      <c r="AQ1" t="s">
        <v>328</v>
      </c>
      <c r="AR1" t="s">
        <v>329</v>
      </c>
      <c r="AS1" t="s">
        <v>330</v>
      </c>
      <c r="AT1" t="s">
        <v>331</v>
      </c>
      <c r="AU1" t="s">
        <v>332</v>
      </c>
      <c r="AV1" t="s">
        <v>333</v>
      </c>
      <c r="AW1" t="s">
        <v>334</v>
      </c>
      <c r="AX1" t="s">
        <v>335</v>
      </c>
      <c r="AY1" t="s">
        <v>336</v>
      </c>
      <c r="AZ1" t="s">
        <v>337</v>
      </c>
      <c r="BA1" t="s">
        <v>338</v>
      </c>
      <c r="BB1" t="s">
        <v>339</v>
      </c>
      <c r="BC1" t="s">
        <v>340</v>
      </c>
      <c r="BD1" t="s">
        <v>341</v>
      </c>
      <c r="BE1" t="s">
        <v>342</v>
      </c>
      <c r="BF1" t="s">
        <v>343</v>
      </c>
      <c r="BG1" t="s">
        <v>344</v>
      </c>
      <c r="BH1" t="s">
        <v>345</v>
      </c>
      <c r="BI1" t="s">
        <v>346</v>
      </c>
      <c r="BJ1" t="s">
        <v>2460</v>
      </c>
      <c r="BK1" t="s">
        <v>2461</v>
      </c>
      <c r="BL1" t="s">
        <v>2462</v>
      </c>
      <c r="BM1" t="s">
        <v>2463</v>
      </c>
      <c r="BN1" t="s">
        <v>2464</v>
      </c>
      <c r="BO1" t="s">
        <v>2465</v>
      </c>
      <c r="BP1" t="s">
        <v>2466</v>
      </c>
      <c r="BQ1" t="s">
        <v>2467</v>
      </c>
      <c r="BR1" t="s">
        <v>3087</v>
      </c>
      <c r="BS1" t="s">
        <v>3088</v>
      </c>
      <c r="BT1" t="s">
        <v>3423</v>
      </c>
      <c r="BU1" t="s">
        <v>3424</v>
      </c>
      <c r="BV1" t="s">
        <v>3425</v>
      </c>
      <c r="BW1" t="s">
        <v>3426</v>
      </c>
      <c r="BX1" t="s">
        <v>3427</v>
      </c>
      <c r="BY1" t="s">
        <v>3428</v>
      </c>
      <c r="BZ1" t="s">
        <v>3429</v>
      </c>
      <c r="CA1" t="s">
        <v>3430</v>
      </c>
      <c r="CB1" t="s">
        <v>3431</v>
      </c>
    </row>
    <row r="2" spans="1:80" hidden="1" x14ac:dyDescent="0.35">
      <c r="A2" t="s">
        <v>3236</v>
      </c>
      <c r="B2">
        <v>323</v>
      </c>
      <c r="C2">
        <v>2020</v>
      </c>
      <c r="D2" t="b">
        <v>0</v>
      </c>
      <c r="E2" t="s">
        <v>303</v>
      </c>
      <c r="T2">
        <v>8138549</v>
      </c>
      <c r="U2">
        <v>0</v>
      </c>
      <c r="V2">
        <v>0</v>
      </c>
      <c r="X2">
        <v>0</v>
      </c>
      <c r="AK2" s="103"/>
      <c r="AL2" s="103"/>
      <c r="AM2" s="103"/>
      <c r="AN2" t="b">
        <v>0</v>
      </c>
      <c r="AO2" s="103"/>
      <c r="AP2" t="b">
        <v>0</v>
      </c>
      <c r="AQ2" s="103"/>
      <c r="AT2" s="103"/>
      <c r="AW2" s="103"/>
      <c r="AX2" s="103"/>
      <c r="AY2" t="b">
        <v>0</v>
      </c>
      <c r="AZ2" s="103"/>
      <c r="BB2" s="103"/>
      <c r="BC2" s="103"/>
      <c r="BD2" s="103"/>
      <c r="BE2" s="103"/>
      <c r="BH2" t="b">
        <v>0</v>
      </c>
      <c r="BI2" s="103"/>
      <c r="BJ2" s="103"/>
      <c r="BK2" s="103"/>
      <c r="BL2" s="103">
        <v>0</v>
      </c>
      <c r="BM2" s="103"/>
      <c r="BN2" s="103"/>
      <c r="BO2" s="103" t="b">
        <v>0</v>
      </c>
      <c r="BP2" s="103" t="b">
        <v>0</v>
      </c>
      <c r="BQ2" s="103"/>
      <c r="BR2" s="103" t="b">
        <v>1</v>
      </c>
      <c r="BS2" s="103"/>
      <c r="BT2" s="103" t="b">
        <v>0</v>
      </c>
      <c r="BU2" s="103" t="b">
        <v>0</v>
      </c>
      <c r="BV2" s="103" t="b">
        <v>0</v>
      </c>
      <c r="BW2" s="103"/>
      <c r="BX2" s="103"/>
      <c r="BY2" s="103"/>
      <c r="BZ2" s="103"/>
      <c r="CA2" s="103"/>
      <c r="CB2" s="103"/>
    </row>
    <row r="3" spans="1:80" hidden="1" x14ac:dyDescent="0.35">
      <c r="A3" t="s">
        <v>3237</v>
      </c>
      <c r="B3">
        <v>324</v>
      </c>
      <c r="C3">
        <v>2020</v>
      </c>
      <c r="D3" t="b">
        <v>0</v>
      </c>
      <c r="E3" t="s">
        <v>303</v>
      </c>
      <c r="T3">
        <v>11467321</v>
      </c>
      <c r="U3">
        <v>0</v>
      </c>
      <c r="V3">
        <v>0</v>
      </c>
      <c r="W3">
        <v>0</v>
      </c>
      <c r="X3">
        <v>0</v>
      </c>
      <c r="AK3" s="103"/>
      <c r="AL3" s="103"/>
      <c r="AM3" s="103"/>
      <c r="AN3" t="b">
        <v>0</v>
      </c>
      <c r="AO3" s="103"/>
      <c r="AP3" t="b">
        <v>0</v>
      </c>
      <c r="AQ3" s="103"/>
      <c r="AT3" s="103"/>
      <c r="AW3" s="103"/>
      <c r="AX3" s="103"/>
      <c r="AY3" t="b">
        <v>0</v>
      </c>
      <c r="AZ3" s="103"/>
      <c r="BB3" s="103"/>
      <c r="BC3" s="103"/>
      <c r="BD3" s="103"/>
      <c r="BE3" s="103"/>
      <c r="BH3" t="b">
        <v>0</v>
      </c>
      <c r="BI3" s="103"/>
      <c r="BJ3" s="103"/>
      <c r="BK3" s="103"/>
      <c r="BL3" s="103">
        <v>0</v>
      </c>
      <c r="BM3" s="103"/>
      <c r="BN3" s="103"/>
      <c r="BO3" s="103" t="b">
        <v>0</v>
      </c>
      <c r="BP3" s="103" t="b">
        <v>0</v>
      </c>
      <c r="BQ3" s="103"/>
      <c r="BR3" s="103" t="b">
        <v>1</v>
      </c>
      <c r="BS3" s="103"/>
      <c r="BT3" s="103" t="b">
        <v>0</v>
      </c>
      <c r="BU3" s="103" t="b">
        <v>0</v>
      </c>
      <c r="BV3" s="103" t="b">
        <v>0</v>
      </c>
      <c r="BW3" s="103"/>
      <c r="BX3" s="103"/>
      <c r="BY3" s="103"/>
      <c r="BZ3" s="103"/>
      <c r="CA3" s="103"/>
      <c r="CB3" s="103"/>
    </row>
    <row r="4" spans="1:80" hidden="1" x14ac:dyDescent="0.35">
      <c r="A4" t="s">
        <v>3238</v>
      </c>
      <c r="B4">
        <v>325</v>
      </c>
      <c r="C4">
        <v>2020</v>
      </c>
      <c r="D4" t="b">
        <v>0</v>
      </c>
      <c r="E4" t="s">
        <v>303</v>
      </c>
      <c r="T4">
        <v>10759215</v>
      </c>
      <c r="U4">
        <v>0</v>
      </c>
      <c r="V4">
        <v>0</v>
      </c>
      <c r="W4">
        <v>0</v>
      </c>
      <c r="X4">
        <v>0</v>
      </c>
      <c r="AK4" s="103"/>
      <c r="AL4" s="103"/>
      <c r="AM4" s="103"/>
      <c r="AN4" t="b">
        <v>0</v>
      </c>
      <c r="AO4" s="103"/>
      <c r="AP4" t="b">
        <v>0</v>
      </c>
      <c r="AQ4" s="103"/>
      <c r="AT4" s="103"/>
      <c r="AW4" s="103"/>
      <c r="AX4" s="103"/>
      <c r="AY4" t="b">
        <v>0</v>
      </c>
      <c r="AZ4" s="103"/>
      <c r="BB4" s="103"/>
      <c r="BC4" s="103"/>
      <c r="BD4" s="103"/>
      <c r="BE4" s="103"/>
      <c r="BH4" t="b">
        <v>0</v>
      </c>
      <c r="BI4" s="103"/>
      <c r="BJ4" s="103"/>
      <c r="BK4" s="103"/>
      <c r="BL4" s="103">
        <v>0</v>
      </c>
      <c r="BM4" s="103"/>
      <c r="BN4" s="103"/>
      <c r="BO4" s="103" t="b">
        <v>0</v>
      </c>
      <c r="BP4" s="103" t="b">
        <v>0</v>
      </c>
      <c r="BQ4" s="103"/>
      <c r="BR4" s="103" t="b">
        <v>1</v>
      </c>
      <c r="BS4" s="103"/>
      <c r="BT4" s="103" t="b">
        <v>0</v>
      </c>
      <c r="BU4" s="103" t="b">
        <v>0</v>
      </c>
      <c r="BV4" s="103" t="b">
        <v>0</v>
      </c>
      <c r="BW4" s="103"/>
      <c r="BX4" s="103"/>
      <c r="BY4" s="103"/>
      <c r="BZ4" s="103"/>
      <c r="CA4" s="103"/>
      <c r="CB4" s="103"/>
    </row>
    <row r="5" spans="1:80" hidden="1" x14ac:dyDescent="0.35">
      <c r="A5" t="s">
        <v>2865</v>
      </c>
      <c r="B5">
        <v>308</v>
      </c>
      <c r="C5">
        <v>2020</v>
      </c>
      <c r="D5" t="b">
        <v>0</v>
      </c>
      <c r="E5" t="s">
        <v>986</v>
      </c>
      <c r="F5" t="s">
        <v>290</v>
      </c>
      <c r="G5" t="s">
        <v>987</v>
      </c>
      <c r="L5" t="s">
        <v>2867</v>
      </c>
      <c r="M5" t="s">
        <v>2868</v>
      </c>
      <c r="N5" t="s">
        <v>352</v>
      </c>
      <c r="O5" t="s">
        <v>1404</v>
      </c>
      <c r="P5" t="s">
        <v>994</v>
      </c>
      <c r="Q5" t="s">
        <v>986</v>
      </c>
      <c r="R5" t="s">
        <v>355</v>
      </c>
      <c r="S5" t="s">
        <v>995</v>
      </c>
      <c r="T5">
        <v>122000</v>
      </c>
      <c r="U5">
        <v>0</v>
      </c>
      <c r="V5">
        <v>0</v>
      </c>
      <c r="W5">
        <v>0</v>
      </c>
      <c r="X5">
        <v>0</v>
      </c>
      <c r="Y5" t="s">
        <v>2869</v>
      </c>
      <c r="Z5" t="s">
        <v>377</v>
      </c>
      <c r="AA5" t="s">
        <v>2870</v>
      </c>
      <c r="AB5" t="s">
        <v>360</v>
      </c>
      <c r="AC5" t="s">
        <v>2871</v>
      </c>
      <c r="AD5" t="s">
        <v>2872</v>
      </c>
      <c r="AE5" t="s">
        <v>999</v>
      </c>
      <c r="AF5" t="s">
        <v>2873</v>
      </c>
      <c r="AH5" t="s">
        <v>408</v>
      </c>
      <c r="AI5" t="s">
        <v>2875</v>
      </c>
      <c r="AK5" s="103"/>
      <c r="AL5" s="103"/>
      <c r="AM5" s="103"/>
      <c r="AN5" t="b">
        <v>1</v>
      </c>
      <c r="AO5" s="103"/>
      <c r="AP5" t="b">
        <v>0</v>
      </c>
      <c r="AQ5" s="103"/>
      <c r="AR5" t="s">
        <v>2876</v>
      </c>
      <c r="AT5" s="103"/>
      <c r="AW5" s="103"/>
      <c r="AX5" s="103"/>
      <c r="AY5" t="b">
        <v>0</v>
      </c>
      <c r="AZ5" s="103"/>
      <c r="BB5" s="103"/>
      <c r="BC5" s="103" t="s">
        <v>3583</v>
      </c>
      <c r="BD5" s="103"/>
      <c r="BE5" s="103"/>
      <c r="BH5" t="b">
        <v>1</v>
      </c>
      <c r="BI5" s="103"/>
      <c r="BJ5" s="103" t="s">
        <v>3434</v>
      </c>
      <c r="BK5" s="103" t="s">
        <v>2528</v>
      </c>
      <c r="BL5" s="103">
        <v>122000</v>
      </c>
      <c r="BM5" s="103" t="s">
        <v>2476</v>
      </c>
      <c r="BN5" s="103"/>
      <c r="BO5" s="103" t="b">
        <v>0</v>
      </c>
      <c r="BP5" s="103" t="b">
        <v>0</v>
      </c>
      <c r="BQ5" s="103"/>
      <c r="BR5" s="103" t="b">
        <v>0</v>
      </c>
      <c r="BS5" s="103"/>
      <c r="BT5" s="103" t="b">
        <v>0</v>
      </c>
      <c r="BU5" s="103" t="b">
        <v>0</v>
      </c>
      <c r="BV5" s="103" t="b">
        <v>0</v>
      </c>
      <c r="BW5" s="103"/>
      <c r="BX5" s="103" t="s">
        <v>2874</v>
      </c>
      <c r="BY5" s="103"/>
      <c r="BZ5" s="103"/>
      <c r="CA5" s="103"/>
      <c r="CB5" s="103"/>
    </row>
    <row r="6" spans="1:80" x14ac:dyDescent="0.35">
      <c r="A6" t="s">
        <v>3640</v>
      </c>
      <c r="B6">
        <v>351</v>
      </c>
      <c r="C6">
        <v>2022</v>
      </c>
      <c r="D6" t="b">
        <v>1</v>
      </c>
      <c r="U6">
        <v>0</v>
      </c>
      <c r="V6">
        <v>0</v>
      </c>
      <c r="W6">
        <v>0</v>
      </c>
      <c r="X6">
        <v>0</v>
      </c>
      <c r="AK6" s="103"/>
      <c r="AL6" s="103"/>
      <c r="AM6" s="103"/>
      <c r="AN6" t="b">
        <v>0</v>
      </c>
      <c r="AO6" s="103"/>
      <c r="AP6" t="b">
        <v>0</v>
      </c>
      <c r="AQ6" s="103"/>
      <c r="AT6" s="103"/>
      <c r="AW6" s="103"/>
      <c r="AX6" s="103"/>
      <c r="AY6" t="b">
        <v>0</v>
      </c>
      <c r="AZ6" s="103"/>
      <c r="BB6" s="103"/>
      <c r="BC6" s="103"/>
      <c r="BD6" s="103"/>
      <c r="BE6" s="103"/>
      <c r="BH6" t="b">
        <v>0</v>
      </c>
      <c r="BI6" s="103"/>
      <c r="BJ6" s="103"/>
      <c r="BK6" s="103"/>
      <c r="BL6" s="103">
        <v>0</v>
      </c>
      <c r="BM6" s="103"/>
      <c r="BN6" s="103"/>
      <c r="BO6" s="103" t="b">
        <v>0</v>
      </c>
      <c r="BP6" s="103" t="b">
        <v>0</v>
      </c>
      <c r="BQ6" s="103"/>
      <c r="BR6" s="103" t="b">
        <v>0</v>
      </c>
      <c r="BS6" s="103"/>
      <c r="BT6" s="103" t="b">
        <v>1</v>
      </c>
      <c r="BU6" s="103" t="b">
        <v>0</v>
      </c>
      <c r="BV6" s="103" t="b">
        <v>0</v>
      </c>
      <c r="BW6" s="103">
        <v>0</v>
      </c>
      <c r="BX6" s="103"/>
      <c r="BY6" s="103"/>
      <c r="BZ6" s="103"/>
      <c r="CA6" s="103">
        <v>0</v>
      </c>
      <c r="CB6" s="103"/>
    </row>
    <row r="7" spans="1:80" x14ac:dyDescent="0.35">
      <c r="A7" t="s">
        <v>2800</v>
      </c>
      <c r="B7">
        <v>277</v>
      </c>
      <c r="C7">
        <v>2011</v>
      </c>
      <c r="D7" t="b">
        <v>1</v>
      </c>
      <c r="E7" t="s">
        <v>2801</v>
      </c>
      <c r="T7">
        <v>300000</v>
      </c>
      <c r="U7">
        <v>0</v>
      </c>
      <c r="V7">
        <v>0</v>
      </c>
      <c r="W7">
        <v>0</v>
      </c>
      <c r="X7">
        <v>0</v>
      </c>
      <c r="Y7" t="s">
        <v>2802</v>
      </c>
      <c r="Z7" t="s">
        <v>358</v>
      </c>
      <c r="AA7" t="s">
        <v>359</v>
      </c>
      <c r="AK7" s="103"/>
      <c r="AL7" s="103"/>
      <c r="AM7" s="103"/>
      <c r="AN7" t="b">
        <v>0</v>
      </c>
      <c r="AO7" s="103"/>
      <c r="AP7" t="b">
        <v>1</v>
      </c>
      <c r="AQ7" s="103"/>
      <c r="AT7" s="103">
        <v>41805</v>
      </c>
      <c r="AW7" s="103"/>
      <c r="AX7" s="103"/>
      <c r="AY7" t="b">
        <v>0</v>
      </c>
      <c r="AZ7" s="103"/>
      <c r="BA7" t="s">
        <v>2803</v>
      </c>
      <c r="BB7" s="103"/>
      <c r="BC7" s="103"/>
      <c r="BD7" s="103"/>
      <c r="BE7" s="103"/>
      <c r="BH7" t="b">
        <v>0</v>
      </c>
      <c r="BI7" s="103"/>
      <c r="BJ7" s="103"/>
      <c r="BK7" s="103"/>
      <c r="BL7" s="103">
        <v>0</v>
      </c>
      <c r="BM7" s="103"/>
      <c r="BN7" s="103"/>
      <c r="BO7" s="103" t="b">
        <v>0</v>
      </c>
      <c r="BP7" s="103" t="b">
        <v>0</v>
      </c>
      <c r="BQ7" s="103"/>
      <c r="BR7" s="103" t="b">
        <v>0</v>
      </c>
      <c r="BS7" s="103"/>
      <c r="BT7" s="103" t="b">
        <v>0</v>
      </c>
      <c r="BU7" s="103" t="b">
        <v>0</v>
      </c>
      <c r="BV7" s="103" t="b">
        <v>0</v>
      </c>
      <c r="BW7" s="103"/>
      <c r="BX7" s="103"/>
      <c r="BY7" s="103"/>
      <c r="BZ7" s="103"/>
      <c r="CA7" s="103"/>
      <c r="CB7" s="103"/>
    </row>
    <row r="8" spans="1:80" x14ac:dyDescent="0.35">
      <c r="A8" t="s">
        <v>2798</v>
      </c>
      <c r="B8">
        <v>276</v>
      </c>
      <c r="C8">
        <v>2011</v>
      </c>
      <c r="D8" t="b">
        <v>1</v>
      </c>
      <c r="E8" t="s">
        <v>1099</v>
      </c>
      <c r="T8">
        <v>700000</v>
      </c>
      <c r="U8">
        <v>0</v>
      </c>
      <c r="V8">
        <v>0</v>
      </c>
      <c r="W8">
        <v>0</v>
      </c>
      <c r="X8">
        <v>0</v>
      </c>
      <c r="Y8" t="s">
        <v>2799</v>
      </c>
      <c r="Z8" t="s">
        <v>377</v>
      </c>
      <c r="AK8" s="103"/>
      <c r="AL8" s="103"/>
      <c r="AM8" s="103"/>
      <c r="AN8" t="b">
        <v>0</v>
      </c>
      <c r="AO8" s="103"/>
      <c r="AP8" t="b">
        <v>1</v>
      </c>
      <c r="AQ8" s="103"/>
      <c r="AT8" s="103">
        <v>42069</v>
      </c>
      <c r="AW8" s="103"/>
      <c r="AX8" s="103"/>
      <c r="AY8" t="b">
        <v>0</v>
      </c>
      <c r="AZ8" s="103"/>
      <c r="BB8" s="103"/>
      <c r="BC8" s="103"/>
      <c r="BD8" s="103"/>
      <c r="BE8" s="103"/>
      <c r="BH8" t="b">
        <v>0</v>
      </c>
      <c r="BI8" s="103"/>
      <c r="BJ8" s="103"/>
      <c r="BK8" s="103"/>
      <c r="BL8" s="103">
        <v>0</v>
      </c>
      <c r="BM8" s="103"/>
      <c r="BN8" s="103"/>
      <c r="BO8" s="103" t="b">
        <v>0</v>
      </c>
      <c r="BP8" s="103" t="b">
        <v>0</v>
      </c>
      <c r="BQ8" s="103"/>
      <c r="BR8" s="103" t="b">
        <v>0</v>
      </c>
      <c r="BS8" s="103"/>
      <c r="BT8" s="103" t="b">
        <v>0</v>
      </c>
      <c r="BU8" s="103" t="b">
        <v>0</v>
      </c>
      <c r="BV8" s="103" t="b">
        <v>0</v>
      </c>
      <c r="BW8" s="103"/>
      <c r="BX8" s="103"/>
      <c r="BY8" s="103"/>
      <c r="BZ8" s="103"/>
      <c r="CA8" s="103"/>
      <c r="CB8" s="103"/>
    </row>
    <row r="9" spans="1:80" x14ac:dyDescent="0.35">
      <c r="A9" t="s">
        <v>2217</v>
      </c>
      <c r="B9">
        <v>142</v>
      </c>
      <c r="C9">
        <v>2011</v>
      </c>
      <c r="D9" t="b">
        <v>1</v>
      </c>
      <c r="E9" t="s">
        <v>583</v>
      </c>
      <c r="F9" t="s">
        <v>290</v>
      </c>
      <c r="G9" t="s">
        <v>585</v>
      </c>
      <c r="L9" t="s">
        <v>2218</v>
      </c>
      <c r="M9" t="s">
        <v>2219</v>
      </c>
      <c r="N9" t="s">
        <v>446</v>
      </c>
      <c r="O9" t="s">
        <v>588</v>
      </c>
      <c r="P9" t="s">
        <v>589</v>
      </c>
      <c r="Q9" t="s">
        <v>2055</v>
      </c>
      <c r="R9" t="s">
        <v>355</v>
      </c>
      <c r="S9" t="s">
        <v>590</v>
      </c>
      <c r="T9">
        <v>300000</v>
      </c>
      <c r="Y9" t="s">
        <v>591</v>
      </c>
      <c r="Z9" t="s">
        <v>358</v>
      </c>
      <c r="AA9" t="s">
        <v>378</v>
      </c>
      <c r="AB9" t="s">
        <v>360</v>
      </c>
      <c r="AC9" t="s">
        <v>745</v>
      </c>
      <c r="AD9" t="s">
        <v>362</v>
      </c>
      <c r="AE9" t="s">
        <v>592</v>
      </c>
      <c r="AF9" t="s">
        <v>584</v>
      </c>
      <c r="AH9" t="s">
        <v>408</v>
      </c>
      <c r="AK9" s="103"/>
      <c r="AL9" s="103"/>
      <c r="AM9" s="103"/>
      <c r="AN9" t="b">
        <v>1</v>
      </c>
      <c r="AO9" s="103"/>
      <c r="AP9" t="b">
        <v>1</v>
      </c>
      <c r="AQ9" s="103">
        <v>41492</v>
      </c>
      <c r="AT9" s="103">
        <v>43371</v>
      </c>
      <c r="AW9" s="103"/>
      <c r="AX9" s="103"/>
      <c r="AY9" t="b">
        <v>0</v>
      </c>
      <c r="AZ9" s="103"/>
      <c r="BB9" s="103"/>
      <c r="BC9" s="103"/>
      <c r="BD9" s="103"/>
      <c r="BE9" s="103"/>
      <c r="BH9" t="b">
        <v>0</v>
      </c>
      <c r="BI9" s="103"/>
      <c r="BJ9" s="103" t="s">
        <v>3436</v>
      </c>
      <c r="BK9" s="103" t="s">
        <v>2485</v>
      </c>
      <c r="BL9" s="103"/>
      <c r="BM9" s="103"/>
      <c r="BN9" s="103"/>
      <c r="BO9" s="103" t="b">
        <v>0</v>
      </c>
      <c r="BP9" s="103" t="b">
        <v>0</v>
      </c>
      <c r="BQ9" s="103"/>
      <c r="BR9" s="103" t="b">
        <v>0</v>
      </c>
      <c r="BS9" s="103"/>
      <c r="BT9" s="103" t="b">
        <v>0</v>
      </c>
      <c r="BU9" s="103" t="b">
        <v>0</v>
      </c>
      <c r="BV9" s="103" t="b">
        <v>0</v>
      </c>
      <c r="BW9" s="103"/>
      <c r="BX9" s="103"/>
      <c r="BY9" s="103"/>
      <c r="BZ9" s="103"/>
      <c r="CA9" s="103"/>
      <c r="CB9" s="103"/>
    </row>
    <row r="10" spans="1:80" x14ac:dyDescent="0.35">
      <c r="A10" t="s">
        <v>2792</v>
      </c>
      <c r="B10">
        <v>274</v>
      </c>
      <c r="C10">
        <v>2011</v>
      </c>
      <c r="D10" t="b">
        <v>1</v>
      </c>
      <c r="E10" t="s">
        <v>2793</v>
      </c>
      <c r="T10">
        <v>700000</v>
      </c>
      <c r="U10">
        <v>0</v>
      </c>
      <c r="V10">
        <v>0</v>
      </c>
      <c r="W10">
        <v>0</v>
      </c>
      <c r="X10">
        <v>0</v>
      </c>
      <c r="Y10" t="s">
        <v>2794</v>
      </c>
      <c r="Z10" t="s">
        <v>377</v>
      </c>
      <c r="AK10" s="103"/>
      <c r="AL10" s="103"/>
      <c r="AM10" s="103"/>
      <c r="AN10" t="b">
        <v>0</v>
      </c>
      <c r="AO10" s="103"/>
      <c r="AP10" t="b">
        <v>1</v>
      </c>
      <c r="AQ10" s="103"/>
      <c r="AT10" s="103">
        <v>42187</v>
      </c>
      <c r="AW10" s="103"/>
      <c r="AX10" s="103"/>
      <c r="AY10" t="b">
        <v>0</v>
      </c>
      <c r="AZ10" s="103"/>
      <c r="BB10" s="103"/>
      <c r="BC10" s="103"/>
      <c r="BD10" s="103"/>
      <c r="BE10" s="103"/>
      <c r="BH10" t="b">
        <v>0</v>
      </c>
      <c r="BI10" s="103"/>
      <c r="BJ10" s="103"/>
      <c r="BK10" s="103"/>
      <c r="BL10" s="103">
        <v>0</v>
      </c>
      <c r="BM10" s="103"/>
      <c r="BN10" s="103"/>
      <c r="BO10" s="103" t="b">
        <v>0</v>
      </c>
      <c r="BP10" s="103" t="b">
        <v>0</v>
      </c>
      <c r="BQ10" s="103"/>
      <c r="BR10" s="103" t="b">
        <v>0</v>
      </c>
      <c r="BS10" s="103"/>
      <c r="BT10" s="103" t="b">
        <v>0</v>
      </c>
      <c r="BU10" s="103" t="b">
        <v>0</v>
      </c>
      <c r="BV10" s="103" t="b">
        <v>0</v>
      </c>
      <c r="BW10" s="103"/>
      <c r="BX10" s="103"/>
      <c r="BY10" s="103"/>
      <c r="BZ10" s="103"/>
      <c r="CA10" s="103"/>
      <c r="CB10" s="103"/>
    </row>
    <row r="11" spans="1:80" x14ac:dyDescent="0.35">
      <c r="A11" t="s">
        <v>2806</v>
      </c>
      <c r="B11">
        <v>279</v>
      </c>
      <c r="C11">
        <v>2011</v>
      </c>
      <c r="D11" t="b">
        <v>1</v>
      </c>
      <c r="E11" t="s">
        <v>948</v>
      </c>
      <c r="T11">
        <v>300000</v>
      </c>
      <c r="U11">
        <v>0</v>
      </c>
      <c r="V11">
        <v>0</v>
      </c>
      <c r="W11">
        <v>0</v>
      </c>
      <c r="X11">
        <v>0</v>
      </c>
      <c r="Y11" t="s">
        <v>2807</v>
      </c>
      <c r="Z11" t="s">
        <v>358</v>
      </c>
      <c r="AK11" s="103"/>
      <c r="AL11" s="103"/>
      <c r="AM11" s="103"/>
      <c r="AN11" t="b">
        <v>0</v>
      </c>
      <c r="AO11" s="103"/>
      <c r="AP11" t="b">
        <v>1</v>
      </c>
      <c r="AQ11" s="103"/>
      <c r="AT11" s="103">
        <v>41771</v>
      </c>
      <c r="AW11" s="103"/>
      <c r="AX11" s="103"/>
      <c r="AY11" t="b">
        <v>0</v>
      </c>
      <c r="AZ11" s="103"/>
      <c r="BA11" t="s">
        <v>2803</v>
      </c>
      <c r="BB11" s="103"/>
      <c r="BC11" s="103"/>
      <c r="BD11" s="103"/>
      <c r="BE11" s="103"/>
      <c r="BH11" t="b">
        <v>0</v>
      </c>
      <c r="BI11" s="103"/>
      <c r="BJ11" s="103"/>
      <c r="BK11" s="103"/>
      <c r="BL11" s="103">
        <v>0</v>
      </c>
      <c r="BM11" s="103"/>
      <c r="BN11" s="103"/>
      <c r="BO11" s="103" t="b">
        <v>0</v>
      </c>
      <c r="BP11" s="103" t="b">
        <v>0</v>
      </c>
      <c r="BQ11" s="103"/>
      <c r="BR11" s="103" t="b">
        <v>0</v>
      </c>
      <c r="BS11" s="103"/>
      <c r="BT11" s="103" t="b">
        <v>0</v>
      </c>
      <c r="BU11" s="103" t="b">
        <v>0</v>
      </c>
      <c r="BV11" s="103" t="b">
        <v>0</v>
      </c>
      <c r="BW11" s="103"/>
      <c r="BX11" s="103"/>
      <c r="BY11" s="103"/>
      <c r="BZ11" s="103"/>
      <c r="CA11" s="103"/>
      <c r="CB11" s="103"/>
    </row>
    <row r="12" spans="1:80" x14ac:dyDescent="0.35">
      <c r="A12" t="s">
        <v>2040</v>
      </c>
      <c r="B12">
        <v>118</v>
      </c>
      <c r="C12">
        <v>2011</v>
      </c>
      <c r="D12" t="b">
        <v>1</v>
      </c>
      <c r="E12" t="s">
        <v>1283</v>
      </c>
      <c r="F12" t="s">
        <v>290</v>
      </c>
      <c r="G12" t="s">
        <v>1284</v>
      </c>
      <c r="L12" t="s">
        <v>1288</v>
      </c>
      <c r="M12" t="s">
        <v>1289</v>
      </c>
      <c r="N12" t="s">
        <v>434</v>
      </c>
      <c r="O12" t="s">
        <v>2041</v>
      </c>
      <c r="P12" t="s">
        <v>1291</v>
      </c>
      <c r="Q12" t="s">
        <v>1283</v>
      </c>
      <c r="R12" t="s">
        <v>355</v>
      </c>
      <c r="S12" t="s">
        <v>1292</v>
      </c>
      <c r="T12">
        <v>300000</v>
      </c>
      <c r="U12">
        <v>0</v>
      </c>
      <c r="V12">
        <v>0</v>
      </c>
      <c r="W12">
        <v>0</v>
      </c>
      <c r="Y12" t="s">
        <v>2042</v>
      </c>
      <c r="Z12" t="s">
        <v>358</v>
      </c>
      <c r="AA12" t="s">
        <v>378</v>
      </c>
      <c r="AB12" t="s">
        <v>360</v>
      </c>
      <c r="AC12" t="s">
        <v>745</v>
      </c>
      <c r="AD12" t="s">
        <v>362</v>
      </c>
      <c r="AF12" t="s">
        <v>2043</v>
      </c>
      <c r="AG12" t="s">
        <v>1296</v>
      </c>
      <c r="AH12" t="s">
        <v>2044</v>
      </c>
      <c r="AI12" t="s">
        <v>2039</v>
      </c>
      <c r="AK12" s="103"/>
      <c r="AL12" s="103"/>
      <c r="AM12" s="103"/>
      <c r="AN12" t="b">
        <v>0</v>
      </c>
      <c r="AO12" s="103"/>
      <c r="AP12" t="b">
        <v>1</v>
      </c>
      <c r="AQ12" s="103">
        <v>42542</v>
      </c>
      <c r="AT12" s="103"/>
      <c r="AW12" s="103"/>
      <c r="AX12" s="103"/>
      <c r="AY12" t="b">
        <v>0</v>
      </c>
      <c r="AZ12" s="103"/>
      <c r="BB12" s="103"/>
      <c r="BC12" s="103"/>
      <c r="BD12" s="103"/>
      <c r="BE12" s="103"/>
      <c r="BH12" t="b">
        <v>0</v>
      </c>
      <c r="BI12" s="103"/>
      <c r="BJ12" s="103" t="s">
        <v>2030</v>
      </c>
      <c r="BK12" s="103"/>
      <c r="BL12" s="103"/>
      <c r="BM12" s="103"/>
      <c r="BN12" s="103"/>
      <c r="BO12" s="103" t="b">
        <v>0</v>
      </c>
      <c r="BP12" s="103" t="b">
        <v>0</v>
      </c>
      <c r="BQ12" s="103"/>
      <c r="BR12" s="103" t="b">
        <v>0</v>
      </c>
      <c r="BS12" s="103"/>
      <c r="BT12" s="103" t="b">
        <v>0</v>
      </c>
      <c r="BU12" s="103" t="b">
        <v>0</v>
      </c>
      <c r="BV12" s="103" t="b">
        <v>0</v>
      </c>
      <c r="BW12" s="103"/>
      <c r="BX12" s="103" t="s">
        <v>1297</v>
      </c>
      <c r="BY12" s="103" t="s">
        <v>673</v>
      </c>
      <c r="BZ12" s="103"/>
      <c r="CA12" s="103"/>
      <c r="CB12" s="103"/>
    </row>
    <row r="13" spans="1:80" x14ac:dyDescent="0.35">
      <c r="A13" t="s">
        <v>2808</v>
      </c>
      <c r="B13">
        <v>280</v>
      </c>
      <c r="C13">
        <v>2011</v>
      </c>
      <c r="D13" t="b">
        <v>1</v>
      </c>
      <c r="E13" t="s">
        <v>408</v>
      </c>
      <c r="T13">
        <v>300000</v>
      </c>
      <c r="U13">
        <v>0</v>
      </c>
      <c r="V13">
        <v>0</v>
      </c>
      <c r="W13">
        <v>0</v>
      </c>
      <c r="X13">
        <v>0</v>
      </c>
      <c r="Y13" t="s">
        <v>626</v>
      </c>
      <c r="Z13" t="s">
        <v>358</v>
      </c>
      <c r="AK13" s="103"/>
      <c r="AL13" s="103"/>
      <c r="AM13" s="103"/>
      <c r="AN13" t="b">
        <v>0</v>
      </c>
      <c r="AO13" s="103"/>
      <c r="AP13" t="b">
        <v>1</v>
      </c>
      <c r="AQ13" s="103"/>
      <c r="AT13" s="103">
        <v>41721</v>
      </c>
      <c r="AW13" s="103"/>
      <c r="AX13" s="103"/>
      <c r="AY13" t="b">
        <v>0</v>
      </c>
      <c r="AZ13" s="103"/>
      <c r="BB13" s="103"/>
      <c r="BC13" s="103"/>
      <c r="BD13" s="103"/>
      <c r="BE13" s="103"/>
      <c r="BH13" t="b">
        <v>0</v>
      </c>
      <c r="BI13" s="103"/>
      <c r="BJ13" s="103" t="s">
        <v>2571</v>
      </c>
      <c r="BK13" s="103" t="s">
        <v>2528</v>
      </c>
      <c r="BL13" s="103">
        <v>0</v>
      </c>
      <c r="BM13" s="103"/>
      <c r="BN13" s="103"/>
      <c r="BO13" s="103" t="b">
        <v>0</v>
      </c>
      <c r="BP13" s="103" t="b">
        <v>0</v>
      </c>
      <c r="BQ13" s="103"/>
      <c r="BR13" s="103" t="b">
        <v>0</v>
      </c>
      <c r="BS13" s="103"/>
      <c r="BT13" s="103" t="b">
        <v>0</v>
      </c>
      <c r="BU13" s="103" t="b">
        <v>0</v>
      </c>
      <c r="BV13" s="103" t="b">
        <v>0</v>
      </c>
      <c r="BW13" s="103"/>
      <c r="BX13" s="103"/>
      <c r="BY13" s="103"/>
      <c r="BZ13" s="103"/>
      <c r="CA13" s="103"/>
      <c r="CB13" s="103"/>
    </row>
    <row r="14" spans="1:80" x14ac:dyDescent="0.35">
      <c r="A14" t="s">
        <v>2795</v>
      </c>
      <c r="B14">
        <v>275</v>
      </c>
      <c r="C14">
        <v>2011</v>
      </c>
      <c r="D14" t="b">
        <v>1</v>
      </c>
      <c r="E14" t="s">
        <v>2796</v>
      </c>
      <c r="T14">
        <v>500000</v>
      </c>
      <c r="U14">
        <v>0</v>
      </c>
      <c r="V14">
        <v>0</v>
      </c>
      <c r="W14">
        <v>0</v>
      </c>
      <c r="X14">
        <v>0</v>
      </c>
      <c r="Y14" t="s">
        <v>2797</v>
      </c>
      <c r="AK14" s="103"/>
      <c r="AL14" s="103"/>
      <c r="AM14" s="103"/>
      <c r="AN14" t="b">
        <v>0</v>
      </c>
      <c r="AO14" s="103"/>
      <c r="AP14" t="b">
        <v>1</v>
      </c>
      <c r="AQ14" s="103"/>
      <c r="AT14" s="103">
        <v>42066</v>
      </c>
      <c r="AW14" s="103"/>
      <c r="AX14" s="103"/>
      <c r="AY14" t="b">
        <v>0</v>
      </c>
      <c r="AZ14" s="103"/>
      <c r="BB14" s="103"/>
      <c r="BC14" s="103"/>
      <c r="BD14" s="103"/>
      <c r="BE14" s="103"/>
      <c r="BH14" t="b">
        <v>0</v>
      </c>
      <c r="BI14" s="103"/>
      <c r="BJ14" s="103"/>
      <c r="BK14" s="103"/>
      <c r="BL14" s="103">
        <v>0</v>
      </c>
      <c r="BM14" s="103"/>
      <c r="BN14" s="103"/>
      <c r="BO14" s="103" t="b">
        <v>0</v>
      </c>
      <c r="BP14" s="103" t="b">
        <v>0</v>
      </c>
      <c r="BQ14" s="103"/>
      <c r="BR14" s="103" t="b">
        <v>0</v>
      </c>
      <c r="BS14" s="103"/>
      <c r="BT14" s="103" t="b">
        <v>0</v>
      </c>
      <c r="BU14" s="103" t="b">
        <v>0</v>
      </c>
      <c r="BV14" s="103" t="b">
        <v>0</v>
      </c>
      <c r="BW14" s="103"/>
      <c r="BX14" s="103"/>
      <c r="BY14" s="103"/>
      <c r="BZ14" s="103"/>
      <c r="CA14" s="103"/>
      <c r="CB14" s="103"/>
    </row>
    <row r="15" spans="1:80" x14ac:dyDescent="0.35">
      <c r="A15" t="s">
        <v>2789</v>
      </c>
      <c r="B15">
        <v>272</v>
      </c>
      <c r="C15">
        <v>2012</v>
      </c>
      <c r="D15" t="b">
        <v>1</v>
      </c>
      <c r="E15" t="s">
        <v>986</v>
      </c>
      <c r="T15">
        <v>64423.76</v>
      </c>
      <c r="U15">
        <v>0</v>
      </c>
      <c r="V15">
        <v>0</v>
      </c>
      <c r="W15">
        <v>0</v>
      </c>
      <c r="X15">
        <v>0</v>
      </c>
      <c r="Z15" t="s">
        <v>997</v>
      </c>
      <c r="AA15" t="s">
        <v>378</v>
      </c>
      <c r="AK15" s="103"/>
      <c r="AL15" s="103"/>
      <c r="AM15" s="103"/>
      <c r="AN15" t="b">
        <v>0</v>
      </c>
      <c r="AO15" s="103"/>
      <c r="AP15" t="b">
        <v>1</v>
      </c>
      <c r="AQ15" s="103">
        <v>42109</v>
      </c>
      <c r="AT15" s="103">
        <v>42494</v>
      </c>
      <c r="AW15" s="103">
        <v>41183</v>
      </c>
      <c r="AX15" s="103">
        <v>41912</v>
      </c>
      <c r="AY15" t="b">
        <v>0</v>
      </c>
      <c r="AZ15" s="103"/>
      <c r="BB15" s="103"/>
      <c r="BC15" s="103"/>
      <c r="BD15" s="103"/>
      <c r="BE15" s="103"/>
      <c r="BH15" t="b">
        <v>0</v>
      </c>
      <c r="BI15" s="103"/>
      <c r="BJ15" s="103" t="s">
        <v>3434</v>
      </c>
      <c r="BK15" s="103" t="s">
        <v>2816</v>
      </c>
      <c r="BL15" s="103">
        <v>0</v>
      </c>
      <c r="BM15" s="103"/>
      <c r="BN15" s="103"/>
      <c r="BO15" s="103" t="b">
        <v>0</v>
      </c>
      <c r="BP15" s="103" t="b">
        <v>0</v>
      </c>
      <c r="BQ15" s="103"/>
      <c r="BR15" s="103" t="b">
        <v>0</v>
      </c>
      <c r="BS15" s="103"/>
      <c r="BT15" s="103" t="b">
        <v>0</v>
      </c>
      <c r="BU15" s="103" t="b">
        <v>0</v>
      </c>
      <c r="BV15" s="103" t="b">
        <v>0</v>
      </c>
      <c r="BW15" s="103"/>
      <c r="BX15" s="103"/>
      <c r="BY15" s="103"/>
      <c r="BZ15" s="103"/>
      <c r="CA15" s="103"/>
      <c r="CB15" s="103"/>
    </row>
    <row r="16" spans="1:80" hidden="1" x14ac:dyDescent="0.35">
      <c r="A16" t="s">
        <v>2762</v>
      </c>
      <c r="B16">
        <v>251</v>
      </c>
      <c r="C16">
        <v>2012</v>
      </c>
      <c r="D16" t="b">
        <v>0</v>
      </c>
      <c r="E16" t="s">
        <v>2763</v>
      </c>
      <c r="U16">
        <v>0</v>
      </c>
      <c r="V16">
        <v>0</v>
      </c>
      <c r="W16">
        <v>0</v>
      </c>
      <c r="X16">
        <v>0</v>
      </c>
      <c r="Z16" t="s">
        <v>358</v>
      </c>
      <c r="AA16" t="s">
        <v>378</v>
      </c>
      <c r="AK16" s="103"/>
      <c r="AL16" s="103"/>
      <c r="AM16" s="103"/>
      <c r="AN16" t="b">
        <v>1</v>
      </c>
      <c r="AO16" s="103"/>
      <c r="AP16" t="b">
        <v>1</v>
      </c>
      <c r="AQ16" s="103">
        <v>42080</v>
      </c>
      <c r="AT16" s="103">
        <v>42510</v>
      </c>
      <c r="AW16" s="103">
        <v>41183</v>
      </c>
      <c r="AX16" s="103">
        <v>41912</v>
      </c>
      <c r="AY16" t="b">
        <v>0</v>
      </c>
      <c r="AZ16" s="103"/>
      <c r="BA16" t="s">
        <v>2764</v>
      </c>
      <c r="BB16" s="103"/>
      <c r="BC16" s="103"/>
      <c r="BD16" s="103"/>
      <c r="BE16" s="103"/>
      <c r="BH16" t="b">
        <v>0</v>
      </c>
      <c r="BI16" s="103"/>
      <c r="BJ16" s="103"/>
      <c r="BK16" s="103"/>
      <c r="BL16" s="103">
        <v>0</v>
      </c>
      <c r="BM16" s="103"/>
      <c r="BN16" s="103"/>
      <c r="BO16" s="103" t="b">
        <v>0</v>
      </c>
      <c r="BP16" s="103" t="b">
        <v>0</v>
      </c>
      <c r="BQ16" s="103"/>
      <c r="BR16" s="103" t="b">
        <v>0</v>
      </c>
      <c r="BS16" s="103"/>
      <c r="BT16" s="103" t="b">
        <v>0</v>
      </c>
      <c r="BU16" s="103" t="b">
        <v>0</v>
      </c>
      <c r="BV16" s="103" t="b">
        <v>0</v>
      </c>
      <c r="BW16" s="103"/>
      <c r="BX16" s="103"/>
      <c r="BY16" s="103"/>
      <c r="BZ16" s="103"/>
      <c r="CA16" s="103"/>
      <c r="CB16" s="103"/>
    </row>
    <row r="17" spans="1:80" x14ac:dyDescent="0.35">
      <c r="A17" t="s">
        <v>2762</v>
      </c>
      <c r="B17">
        <v>271</v>
      </c>
      <c r="C17">
        <v>2012</v>
      </c>
      <c r="D17" t="b">
        <v>1</v>
      </c>
      <c r="E17" t="s">
        <v>454</v>
      </c>
      <c r="T17">
        <v>300000</v>
      </c>
      <c r="U17">
        <v>0</v>
      </c>
      <c r="V17">
        <v>0</v>
      </c>
      <c r="W17">
        <v>0</v>
      </c>
      <c r="X17">
        <v>0</v>
      </c>
      <c r="Y17" t="s">
        <v>2788</v>
      </c>
      <c r="Z17" t="s">
        <v>358</v>
      </c>
      <c r="AA17" t="s">
        <v>378</v>
      </c>
      <c r="AK17" s="103"/>
      <c r="AL17" s="103"/>
      <c r="AM17" s="103"/>
      <c r="AN17" t="b">
        <v>0</v>
      </c>
      <c r="AO17" s="103"/>
      <c r="AP17" t="b">
        <v>1</v>
      </c>
      <c r="AQ17" s="103">
        <v>42080</v>
      </c>
      <c r="AT17" s="103">
        <v>42510</v>
      </c>
      <c r="AW17" s="103">
        <v>41183</v>
      </c>
      <c r="AX17" s="103">
        <v>41912</v>
      </c>
      <c r="AY17" t="b">
        <v>0</v>
      </c>
      <c r="AZ17" s="103"/>
      <c r="BB17" s="103"/>
      <c r="BC17" s="103"/>
      <c r="BD17" s="103"/>
      <c r="BE17" s="103"/>
      <c r="BH17" t="b">
        <v>0</v>
      </c>
      <c r="BI17" s="103"/>
      <c r="BJ17" s="103"/>
      <c r="BK17" s="103"/>
      <c r="BL17" s="103">
        <v>0</v>
      </c>
      <c r="BM17" s="103"/>
      <c r="BN17" s="103"/>
      <c r="BO17" s="103" t="b">
        <v>0</v>
      </c>
      <c r="BP17" s="103" t="b">
        <v>0</v>
      </c>
      <c r="BQ17" s="103"/>
      <c r="BR17" s="103" t="b">
        <v>0</v>
      </c>
      <c r="BS17" s="103"/>
      <c r="BT17" s="103" t="b">
        <v>0</v>
      </c>
      <c r="BU17" s="103" t="b">
        <v>0</v>
      </c>
      <c r="BV17" s="103" t="b">
        <v>0</v>
      </c>
      <c r="BW17" s="103"/>
      <c r="BX17" s="103"/>
      <c r="BY17" s="103"/>
      <c r="BZ17" s="103"/>
      <c r="CA17" s="103"/>
      <c r="CB17" s="103"/>
    </row>
    <row r="18" spans="1:80" x14ac:dyDescent="0.35">
      <c r="A18" t="s">
        <v>2783</v>
      </c>
      <c r="B18">
        <v>269</v>
      </c>
      <c r="C18">
        <v>2012</v>
      </c>
      <c r="D18" t="b">
        <v>1</v>
      </c>
      <c r="E18" t="s">
        <v>1427</v>
      </c>
      <c r="T18">
        <v>300000</v>
      </c>
      <c r="U18">
        <v>0</v>
      </c>
      <c r="V18">
        <v>0</v>
      </c>
      <c r="W18">
        <v>0</v>
      </c>
      <c r="X18">
        <v>0</v>
      </c>
      <c r="Y18" t="s">
        <v>2784</v>
      </c>
      <c r="Z18" t="s">
        <v>358</v>
      </c>
      <c r="AA18" t="s">
        <v>378</v>
      </c>
      <c r="AK18" s="103"/>
      <c r="AL18" s="103"/>
      <c r="AM18" s="103"/>
      <c r="AN18" t="b">
        <v>0</v>
      </c>
      <c r="AO18" s="103"/>
      <c r="AP18" t="b">
        <v>1</v>
      </c>
      <c r="AQ18" s="103">
        <v>42094</v>
      </c>
      <c r="AT18" s="103">
        <v>42572</v>
      </c>
      <c r="AW18" s="103">
        <v>41183</v>
      </c>
      <c r="AX18" s="103">
        <v>41912</v>
      </c>
      <c r="AY18" t="b">
        <v>0</v>
      </c>
      <c r="AZ18" s="103"/>
      <c r="BB18" s="103"/>
      <c r="BC18" s="103"/>
      <c r="BD18" s="103"/>
      <c r="BE18" s="103"/>
      <c r="BH18" t="b">
        <v>0</v>
      </c>
      <c r="BI18" s="103"/>
      <c r="BJ18" s="103"/>
      <c r="BK18" s="103"/>
      <c r="BL18" s="103">
        <v>0</v>
      </c>
      <c r="BM18" s="103"/>
      <c r="BN18" s="103"/>
      <c r="BO18" s="103" t="b">
        <v>0</v>
      </c>
      <c r="BP18" s="103" t="b">
        <v>0</v>
      </c>
      <c r="BQ18" s="103"/>
      <c r="BR18" s="103" t="b">
        <v>0</v>
      </c>
      <c r="BS18" s="103"/>
      <c r="BT18" s="103" t="b">
        <v>0</v>
      </c>
      <c r="BU18" s="103" t="b">
        <v>0</v>
      </c>
      <c r="BV18" s="103" t="b">
        <v>0</v>
      </c>
      <c r="BW18" s="103"/>
      <c r="BX18" s="103"/>
      <c r="BY18" s="103"/>
      <c r="BZ18" s="103"/>
      <c r="CA18" s="103"/>
      <c r="CB18" s="103"/>
    </row>
    <row r="19" spans="1:80" x14ac:dyDescent="0.35">
      <c r="A19" t="s">
        <v>2790</v>
      </c>
      <c r="B19">
        <v>273</v>
      </c>
      <c r="C19">
        <v>2012</v>
      </c>
      <c r="D19" t="b">
        <v>1</v>
      </c>
      <c r="E19" t="s">
        <v>2791</v>
      </c>
      <c r="T19">
        <v>500000</v>
      </c>
      <c r="U19">
        <v>0</v>
      </c>
      <c r="V19">
        <v>0</v>
      </c>
      <c r="W19">
        <v>0</v>
      </c>
      <c r="X19">
        <v>0</v>
      </c>
      <c r="Z19" t="s">
        <v>377</v>
      </c>
      <c r="AK19" s="103"/>
      <c r="AL19" s="103"/>
      <c r="AM19" s="103"/>
      <c r="AN19" t="b">
        <v>0</v>
      </c>
      <c r="AO19" s="103"/>
      <c r="AP19" t="b">
        <v>1</v>
      </c>
      <c r="AQ19" s="103"/>
      <c r="AT19" s="103">
        <v>42219</v>
      </c>
      <c r="AW19" s="103"/>
      <c r="AX19" s="103"/>
      <c r="AY19" t="b">
        <v>0</v>
      </c>
      <c r="AZ19" s="103"/>
      <c r="BB19" s="103"/>
      <c r="BC19" s="103"/>
      <c r="BD19" s="103"/>
      <c r="BE19" s="103"/>
      <c r="BH19" t="b">
        <v>0</v>
      </c>
      <c r="BI19" s="103"/>
      <c r="BJ19" s="103"/>
      <c r="BK19" s="103"/>
      <c r="BL19" s="103">
        <v>0</v>
      </c>
      <c r="BM19" s="103"/>
      <c r="BN19" s="103"/>
      <c r="BO19" s="103" t="b">
        <v>0</v>
      </c>
      <c r="BP19" s="103" t="b">
        <v>0</v>
      </c>
      <c r="BQ19" s="103"/>
      <c r="BR19" s="103" t="b">
        <v>0</v>
      </c>
      <c r="BS19" s="103"/>
      <c r="BT19" s="103" t="b">
        <v>0</v>
      </c>
      <c r="BU19" s="103" t="b">
        <v>0</v>
      </c>
      <c r="BV19" s="103" t="b">
        <v>0</v>
      </c>
      <c r="BW19" s="103"/>
      <c r="BX19" s="103"/>
      <c r="BY19" s="103"/>
      <c r="BZ19" s="103"/>
      <c r="CA19" s="103"/>
      <c r="CB19" s="103"/>
    </row>
    <row r="20" spans="1:80" x14ac:dyDescent="0.35">
      <c r="A20" t="s">
        <v>2773</v>
      </c>
      <c r="B20">
        <v>263</v>
      </c>
      <c r="C20">
        <v>2012</v>
      </c>
      <c r="D20" t="b">
        <v>1</v>
      </c>
      <c r="E20" t="s">
        <v>1345</v>
      </c>
      <c r="T20">
        <v>300000</v>
      </c>
      <c r="U20">
        <v>0</v>
      </c>
      <c r="V20">
        <v>0</v>
      </c>
      <c r="W20">
        <v>0</v>
      </c>
      <c r="X20">
        <v>0</v>
      </c>
      <c r="Y20" t="s">
        <v>2774</v>
      </c>
      <c r="Z20" t="s">
        <v>358</v>
      </c>
      <c r="AA20" t="s">
        <v>359</v>
      </c>
      <c r="AK20" s="103"/>
      <c r="AL20" s="103"/>
      <c r="AM20" s="103"/>
      <c r="AN20" t="b">
        <v>0</v>
      </c>
      <c r="AO20" s="103"/>
      <c r="AP20" t="b">
        <v>1</v>
      </c>
      <c r="AQ20" s="103">
        <v>42326</v>
      </c>
      <c r="AT20" s="103">
        <v>42741</v>
      </c>
      <c r="AW20" s="103">
        <v>41183</v>
      </c>
      <c r="AX20" s="103">
        <v>41912</v>
      </c>
      <c r="AY20" t="b">
        <v>0</v>
      </c>
      <c r="AZ20" s="103"/>
      <c r="BB20" s="103"/>
      <c r="BC20" s="103"/>
      <c r="BD20" s="103"/>
      <c r="BE20" s="103"/>
      <c r="BH20" t="b">
        <v>0</v>
      </c>
      <c r="BI20" s="103"/>
      <c r="BJ20" s="103"/>
      <c r="BK20" s="103"/>
      <c r="BL20" s="103">
        <v>0</v>
      </c>
      <c r="BM20" s="103"/>
      <c r="BN20" s="103"/>
      <c r="BO20" s="103" t="b">
        <v>0</v>
      </c>
      <c r="BP20" s="103" t="b">
        <v>0</v>
      </c>
      <c r="BQ20" s="103"/>
      <c r="BR20" s="103" t="b">
        <v>0</v>
      </c>
      <c r="BS20" s="103"/>
      <c r="BT20" s="103" t="b">
        <v>0</v>
      </c>
      <c r="BU20" s="103" t="b">
        <v>0</v>
      </c>
      <c r="BV20" s="103" t="b">
        <v>0</v>
      </c>
      <c r="BW20" s="103"/>
      <c r="BX20" s="103"/>
      <c r="BY20" s="103"/>
      <c r="BZ20" s="103"/>
      <c r="CA20" s="103"/>
      <c r="CB20" s="103"/>
    </row>
    <row r="21" spans="1:80" x14ac:dyDescent="0.35">
      <c r="A21" t="s">
        <v>2053</v>
      </c>
      <c r="B21">
        <v>120</v>
      </c>
      <c r="C21">
        <v>2012</v>
      </c>
      <c r="D21" t="b">
        <v>1</v>
      </c>
      <c r="E21" t="s">
        <v>845</v>
      </c>
      <c r="F21" t="s">
        <v>846</v>
      </c>
      <c r="G21" t="s">
        <v>501</v>
      </c>
      <c r="L21" t="s">
        <v>851</v>
      </c>
      <c r="M21" t="s">
        <v>852</v>
      </c>
      <c r="N21" t="s">
        <v>853</v>
      </c>
      <c r="O21" t="s">
        <v>854</v>
      </c>
      <c r="P21" t="s">
        <v>504</v>
      </c>
      <c r="Q21" t="s">
        <v>845</v>
      </c>
      <c r="R21" t="s">
        <v>355</v>
      </c>
      <c r="S21" t="s">
        <v>505</v>
      </c>
      <c r="T21">
        <v>445840</v>
      </c>
      <c r="Y21" t="s">
        <v>855</v>
      </c>
      <c r="Z21" t="s">
        <v>377</v>
      </c>
      <c r="AA21" t="s">
        <v>378</v>
      </c>
      <c r="AB21" t="s">
        <v>360</v>
      </c>
      <c r="AC21" t="s">
        <v>405</v>
      </c>
      <c r="AD21" t="s">
        <v>855</v>
      </c>
      <c r="AE21" t="s">
        <v>856</v>
      </c>
      <c r="AF21" t="s">
        <v>857</v>
      </c>
      <c r="AG21" t="s">
        <v>858</v>
      </c>
      <c r="AH21" t="s">
        <v>393</v>
      </c>
      <c r="AI21" t="s">
        <v>860</v>
      </c>
      <c r="AK21" s="103"/>
      <c r="AL21" s="103"/>
      <c r="AM21" s="103"/>
      <c r="AN21" t="b">
        <v>1</v>
      </c>
      <c r="AO21" s="103"/>
      <c r="AP21" t="b">
        <v>1</v>
      </c>
      <c r="AQ21" s="103">
        <v>42066</v>
      </c>
      <c r="AR21" t="s">
        <v>862</v>
      </c>
      <c r="AS21" t="s">
        <v>863</v>
      </c>
      <c r="AT21" s="103"/>
      <c r="AW21" s="103"/>
      <c r="AX21" s="103"/>
      <c r="AY21" t="b">
        <v>0</v>
      </c>
      <c r="AZ21" s="103"/>
      <c r="BB21" s="103"/>
      <c r="BC21" s="103"/>
      <c r="BD21" s="103"/>
      <c r="BE21" s="103"/>
      <c r="BH21" t="b">
        <v>0</v>
      </c>
      <c r="BI21" s="103"/>
      <c r="BJ21" s="103" t="s">
        <v>678</v>
      </c>
      <c r="BK21" s="103" t="s">
        <v>2378</v>
      </c>
      <c r="BL21" s="103"/>
      <c r="BM21" s="103"/>
      <c r="BN21" s="103"/>
      <c r="BO21" s="103" t="b">
        <v>0</v>
      </c>
      <c r="BP21" s="103" t="b">
        <v>0</v>
      </c>
      <c r="BQ21" s="103"/>
      <c r="BR21" s="103" t="b">
        <v>0</v>
      </c>
      <c r="BS21" s="103"/>
      <c r="BT21" s="103" t="b">
        <v>0</v>
      </c>
      <c r="BU21" s="103" t="b">
        <v>0</v>
      </c>
      <c r="BV21" s="103" t="b">
        <v>0</v>
      </c>
      <c r="BW21" s="103"/>
      <c r="BX21" s="103" t="s">
        <v>859</v>
      </c>
      <c r="BY21" s="103" t="s">
        <v>642</v>
      </c>
      <c r="BZ21" s="103"/>
      <c r="CA21" s="103"/>
      <c r="CB21" s="103"/>
    </row>
    <row r="22" spans="1:80" x14ac:dyDescent="0.35">
      <c r="A22" t="s">
        <v>2776</v>
      </c>
      <c r="B22">
        <v>265</v>
      </c>
      <c r="C22">
        <v>2012</v>
      </c>
      <c r="D22" t="b">
        <v>1</v>
      </c>
      <c r="E22" t="s">
        <v>524</v>
      </c>
      <c r="T22">
        <v>300000</v>
      </c>
      <c r="U22">
        <v>0</v>
      </c>
      <c r="V22">
        <v>0</v>
      </c>
      <c r="W22">
        <v>0</v>
      </c>
      <c r="X22">
        <v>0</v>
      </c>
      <c r="Y22" t="s">
        <v>2777</v>
      </c>
      <c r="Z22" t="s">
        <v>358</v>
      </c>
      <c r="AA22" t="s">
        <v>2772</v>
      </c>
      <c r="AK22" s="103"/>
      <c r="AL22" s="103"/>
      <c r="AM22" s="103"/>
      <c r="AN22" t="b">
        <v>0</v>
      </c>
      <c r="AO22" s="103"/>
      <c r="AP22" t="b">
        <v>1</v>
      </c>
      <c r="AQ22" s="103"/>
      <c r="AT22" s="103">
        <v>42443</v>
      </c>
      <c r="AW22" s="103">
        <v>41183</v>
      </c>
      <c r="AX22" s="103">
        <v>41912</v>
      </c>
      <c r="AY22" t="b">
        <v>0</v>
      </c>
      <c r="AZ22" s="103"/>
      <c r="BB22" s="103"/>
      <c r="BC22" s="103"/>
      <c r="BD22" s="103"/>
      <c r="BE22" s="103"/>
      <c r="BH22" t="b">
        <v>0</v>
      </c>
      <c r="BI22" s="103"/>
      <c r="BJ22" s="103"/>
      <c r="BK22" s="103"/>
      <c r="BL22" s="103">
        <v>0</v>
      </c>
      <c r="BM22" s="103"/>
      <c r="BN22" s="103"/>
      <c r="BO22" s="103" t="b">
        <v>0</v>
      </c>
      <c r="BP22" s="103" t="b">
        <v>0</v>
      </c>
      <c r="BQ22" s="103"/>
      <c r="BR22" s="103" t="b">
        <v>0</v>
      </c>
      <c r="BS22" s="103"/>
      <c r="BT22" s="103" t="b">
        <v>0</v>
      </c>
      <c r="BU22" s="103" t="b">
        <v>0</v>
      </c>
      <c r="BV22" s="103" t="b">
        <v>0</v>
      </c>
      <c r="BW22" s="103"/>
      <c r="BX22" s="103"/>
      <c r="BY22" s="103"/>
      <c r="BZ22" s="103"/>
      <c r="CA22" s="103"/>
      <c r="CB22" s="103"/>
    </row>
    <row r="23" spans="1:80" x14ac:dyDescent="0.35">
      <c r="A23" t="s">
        <v>2470</v>
      </c>
      <c r="B23">
        <v>23</v>
      </c>
      <c r="C23">
        <v>2012</v>
      </c>
      <c r="D23" t="b">
        <v>1</v>
      </c>
      <c r="E23" t="s">
        <v>583</v>
      </c>
      <c r="F23" t="s">
        <v>290</v>
      </c>
      <c r="G23" t="s">
        <v>585</v>
      </c>
      <c r="L23" t="s">
        <v>586</v>
      </c>
      <c r="M23" t="s">
        <v>587</v>
      </c>
      <c r="N23" t="s">
        <v>446</v>
      </c>
      <c r="O23" t="s">
        <v>588</v>
      </c>
      <c r="P23" t="s">
        <v>589</v>
      </c>
      <c r="Q23" t="s">
        <v>583</v>
      </c>
      <c r="R23" t="s">
        <v>355</v>
      </c>
      <c r="S23" t="s">
        <v>590</v>
      </c>
      <c r="T23">
        <v>400000</v>
      </c>
      <c r="Y23" t="s">
        <v>591</v>
      </c>
      <c r="Z23" t="s">
        <v>358</v>
      </c>
      <c r="AA23" t="s">
        <v>378</v>
      </c>
      <c r="AB23" t="s">
        <v>360</v>
      </c>
      <c r="AC23" t="s">
        <v>361</v>
      </c>
      <c r="AD23" t="s">
        <v>362</v>
      </c>
      <c r="AE23" t="s">
        <v>592</v>
      </c>
      <c r="AH23" t="s">
        <v>408</v>
      </c>
      <c r="AK23" s="103"/>
      <c r="AL23" s="103"/>
      <c r="AM23" s="103"/>
      <c r="AN23" t="b">
        <v>1</v>
      </c>
      <c r="AO23" s="103"/>
      <c r="AP23" t="b">
        <v>1</v>
      </c>
      <c r="AQ23" s="103">
        <v>43032</v>
      </c>
      <c r="AT23" s="103">
        <v>42612</v>
      </c>
      <c r="AW23" s="103"/>
      <c r="AX23" s="103"/>
      <c r="AY23" t="b">
        <v>0</v>
      </c>
      <c r="AZ23" s="103"/>
      <c r="BB23" s="103"/>
      <c r="BC23" s="103"/>
      <c r="BD23" s="103"/>
      <c r="BE23" s="103"/>
      <c r="BH23" t="b">
        <v>0</v>
      </c>
      <c r="BI23" s="103"/>
      <c r="BJ23" s="103" t="s">
        <v>3436</v>
      </c>
      <c r="BK23" s="103" t="s">
        <v>2485</v>
      </c>
      <c r="BL23" s="103"/>
      <c r="BM23" s="103"/>
      <c r="BN23" s="103"/>
      <c r="BO23" s="103" t="b">
        <v>0</v>
      </c>
      <c r="BP23" s="103" t="b">
        <v>0</v>
      </c>
      <c r="BQ23" s="103"/>
      <c r="BR23" s="103" t="b">
        <v>0</v>
      </c>
      <c r="BS23" s="103"/>
      <c r="BT23" s="103" t="b">
        <v>0</v>
      </c>
      <c r="BU23" s="103" t="b">
        <v>0</v>
      </c>
      <c r="BV23" s="103" t="b">
        <v>0</v>
      </c>
      <c r="BW23" s="103"/>
      <c r="BX23" s="103" t="s">
        <v>654</v>
      </c>
      <c r="BY23" s="103"/>
      <c r="BZ23" s="103"/>
      <c r="CA23" s="103"/>
      <c r="CB23" s="103"/>
    </row>
    <row r="24" spans="1:80" x14ac:dyDescent="0.35">
      <c r="A24" t="s">
        <v>2785</v>
      </c>
      <c r="B24">
        <v>270</v>
      </c>
      <c r="C24">
        <v>2012</v>
      </c>
      <c r="D24" t="b">
        <v>1</v>
      </c>
      <c r="E24" t="s">
        <v>2786</v>
      </c>
      <c r="T24">
        <v>351158</v>
      </c>
      <c r="U24">
        <v>0</v>
      </c>
      <c r="V24">
        <v>0</v>
      </c>
      <c r="W24">
        <v>0</v>
      </c>
      <c r="X24">
        <v>0</v>
      </c>
      <c r="Y24" t="s">
        <v>2787</v>
      </c>
      <c r="Z24" t="s">
        <v>377</v>
      </c>
      <c r="AA24" t="s">
        <v>378</v>
      </c>
      <c r="AK24" s="103"/>
      <c r="AL24" s="103"/>
      <c r="AM24" s="103"/>
      <c r="AN24" t="b">
        <v>0</v>
      </c>
      <c r="AO24" s="103"/>
      <c r="AP24" t="b">
        <v>1</v>
      </c>
      <c r="AQ24" s="103">
        <v>42304</v>
      </c>
      <c r="AT24" s="103">
        <v>42523</v>
      </c>
      <c r="AW24" s="103">
        <v>41183</v>
      </c>
      <c r="AX24" s="103">
        <v>41912</v>
      </c>
      <c r="AY24" t="b">
        <v>0</v>
      </c>
      <c r="AZ24" s="103"/>
      <c r="BB24" s="103"/>
      <c r="BC24" s="103"/>
      <c r="BD24" s="103"/>
      <c r="BE24" s="103"/>
      <c r="BH24" t="b">
        <v>0</v>
      </c>
      <c r="BI24" s="103"/>
      <c r="BJ24" s="103"/>
      <c r="BK24" s="103"/>
      <c r="BL24" s="103">
        <v>0</v>
      </c>
      <c r="BM24" s="103"/>
      <c r="BN24" s="103"/>
      <c r="BO24" s="103" t="b">
        <v>0</v>
      </c>
      <c r="BP24" s="103" t="b">
        <v>0</v>
      </c>
      <c r="BQ24" s="103"/>
      <c r="BR24" s="103" t="b">
        <v>0</v>
      </c>
      <c r="BS24" s="103"/>
      <c r="BT24" s="103" t="b">
        <v>0</v>
      </c>
      <c r="BU24" s="103" t="b">
        <v>0</v>
      </c>
      <c r="BV24" s="103" t="b">
        <v>0</v>
      </c>
      <c r="BW24" s="103"/>
      <c r="BX24" s="103"/>
      <c r="BY24" s="103"/>
      <c r="BZ24" s="103"/>
      <c r="CA24" s="103"/>
      <c r="CB24" s="103"/>
    </row>
    <row r="25" spans="1:80" x14ac:dyDescent="0.35">
      <c r="A25" t="s">
        <v>2045</v>
      </c>
      <c r="B25">
        <v>119</v>
      </c>
      <c r="C25">
        <v>2012</v>
      </c>
      <c r="D25" t="b">
        <v>1</v>
      </c>
      <c r="E25" t="s">
        <v>1923</v>
      </c>
      <c r="F25" t="s">
        <v>290</v>
      </c>
      <c r="G25" t="s">
        <v>1924</v>
      </c>
      <c r="L25" t="s">
        <v>444</v>
      </c>
      <c r="M25" t="s">
        <v>2047</v>
      </c>
      <c r="N25" t="s">
        <v>446</v>
      </c>
      <c r="O25" t="s">
        <v>2048</v>
      </c>
      <c r="P25" t="s">
        <v>1927</v>
      </c>
      <c r="Q25" t="s">
        <v>1923</v>
      </c>
      <c r="R25" t="s">
        <v>355</v>
      </c>
      <c r="S25" t="s">
        <v>1929</v>
      </c>
      <c r="T25">
        <v>300000</v>
      </c>
      <c r="U25">
        <v>0</v>
      </c>
      <c r="V25">
        <v>0</v>
      </c>
      <c r="W25">
        <v>0</v>
      </c>
      <c r="Y25" t="s">
        <v>2049</v>
      </c>
      <c r="Z25" t="s">
        <v>358</v>
      </c>
      <c r="AA25" t="s">
        <v>378</v>
      </c>
      <c r="AB25" t="s">
        <v>360</v>
      </c>
      <c r="AC25" t="s">
        <v>745</v>
      </c>
      <c r="AD25" t="s">
        <v>362</v>
      </c>
      <c r="AF25" t="s">
        <v>1932</v>
      </c>
      <c r="AH25" t="s">
        <v>553</v>
      </c>
      <c r="AI25" t="s">
        <v>2039</v>
      </c>
      <c r="AK25" s="103"/>
      <c r="AL25" s="103"/>
      <c r="AM25" s="103"/>
      <c r="AN25" t="b">
        <v>0</v>
      </c>
      <c r="AO25" s="103"/>
      <c r="AP25" t="b">
        <v>1</v>
      </c>
      <c r="AQ25" s="103">
        <v>42528</v>
      </c>
      <c r="AR25" t="s">
        <v>2051</v>
      </c>
      <c r="AS25" t="s">
        <v>2052</v>
      </c>
      <c r="AT25" s="103"/>
      <c r="AW25" s="103"/>
      <c r="AX25" s="103"/>
      <c r="AY25" t="b">
        <v>0</v>
      </c>
      <c r="AZ25" s="103"/>
      <c r="BB25" s="103"/>
      <c r="BC25" s="103"/>
      <c r="BD25" s="103"/>
      <c r="BE25" s="103"/>
      <c r="BH25" t="b">
        <v>0</v>
      </c>
      <c r="BI25" s="103"/>
      <c r="BJ25" s="103" t="s">
        <v>2046</v>
      </c>
      <c r="BK25" s="103"/>
      <c r="BL25" s="103"/>
      <c r="BM25" s="103"/>
      <c r="BN25" s="103"/>
      <c r="BO25" s="103" t="b">
        <v>0</v>
      </c>
      <c r="BP25" s="103" t="b">
        <v>0</v>
      </c>
      <c r="BQ25" s="103"/>
      <c r="BR25" s="103" t="b">
        <v>0</v>
      </c>
      <c r="BS25" s="103"/>
      <c r="BT25" s="103" t="b">
        <v>0</v>
      </c>
      <c r="BU25" s="103" t="b">
        <v>0</v>
      </c>
      <c r="BV25" s="103" t="b">
        <v>0</v>
      </c>
      <c r="BW25" s="103"/>
      <c r="BX25" s="103" t="s">
        <v>2050</v>
      </c>
      <c r="BY25" s="103" t="s">
        <v>1934</v>
      </c>
      <c r="BZ25" s="103"/>
      <c r="CA25" s="103"/>
      <c r="CB25" s="103"/>
    </row>
    <row r="26" spans="1:80" x14ac:dyDescent="0.35">
      <c r="A26" t="s">
        <v>1761</v>
      </c>
      <c r="B26">
        <v>115</v>
      </c>
      <c r="C26">
        <v>2012</v>
      </c>
      <c r="D26" t="b">
        <v>1</v>
      </c>
      <c r="E26" t="s">
        <v>1762</v>
      </c>
      <c r="F26" t="s">
        <v>290</v>
      </c>
      <c r="G26" t="s">
        <v>1763</v>
      </c>
      <c r="L26" t="s">
        <v>1764</v>
      </c>
      <c r="M26" t="s">
        <v>1765</v>
      </c>
      <c r="N26" t="s">
        <v>352</v>
      </c>
      <c r="O26" t="s">
        <v>1766</v>
      </c>
      <c r="P26" t="s">
        <v>1767</v>
      </c>
      <c r="Q26" t="s">
        <v>1762</v>
      </c>
      <c r="R26" t="s">
        <v>355</v>
      </c>
      <c r="S26" t="s">
        <v>1768</v>
      </c>
      <c r="T26">
        <v>300000</v>
      </c>
      <c r="Y26" t="s">
        <v>1769</v>
      </c>
      <c r="Z26" t="s">
        <v>358</v>
      </c>
      <c r="AA26" t="s">
        <v>378</v>
      </c>
      <c r="AB26" t="s">
        <v>1770</v>
      </c>
      <c r="AC26" t="s">
        <v>745</v>
      </c>
      <c r="AD26" t="s">
        <v>362</v>
      </c>
      <c r="AF26" t="s">
        <v>1771</v>
      </c>
      <c r="AG26" t="s">
        <v>1770</v>
      </c>
      <c r="AH26" t="s">
        <v>522</v>
      </c>
      <c r="AI26" t="s">
        <v>1774</v>
      </c>
      <c r="AK26" s="103"/>
      <c r="AL26" s="103"/>
      <c r="AM26" s="103"/>
      <c r="AN26" t="b">
        <v>0</v>
      </c>
      <c r="AO26" s="103"/>
      <c r="AP26" t="b">
        <v>1</v>
      </c>
      <c r="AQ26" s="103">
        <v>42612</v>
      </c>
      <c r="AT26" s="103"/>
      <c r="AW26" s="103"/>
      <c r="AX26" s="103"/>
      <c r="AY26" t="b">
        <v>0</v>
      </c>
      <c r="AZ26" s="103"/>
      <c r="BB26" s="103"/>
      <c r="BC26" s="103"/>
      <c r="BD26" s="103"/>
      <c r="BE26" s="103"/>
      <c r="BH26" t="b">
        <v>0</v>
      </c>
      <c r="BI26" s="103"/>
      <c r="BJ26" s="103" t="s">
        <v>678</v>
      </c>
      <c r="BK26" s="103"/>
      <c r="BL26" s="103"/>
      <c r="BM26" s="103"/>
      <c r="BN26" s="103"/>
      <c r="BO26" s="103" t="b">
        <v>0</v>
      </c>
      <c r="BP26" s="103" t="b">
        <v>0</v>
      </c>
      <c r="BQ26" s="103"/>
      <c r="BR26" s="103" t="b">
        <v>0</v>
      </c>
      <c r="BS26" s="103"/>
      <c r="BT26" s="103" t="b">
        <v>0</v>
      </c>
      <c r="BU26" s="103" t="b">
        <v>0</v>
      </c>
      <c r="BV26" s="103" t="b">
        <v>0</v>
      </c>
      <c r="BW26" s="103"/>
      <c r="BX26" s="103" t="s">
        <v>1772</v>
      </c>
      <c r="BY26" s="103" t="s">
        <v>1773</v>
      </c>
      <c r="BZ26" s="103"/>
      <c r="CA26" s="103"/>
      <c r="CB26" s="103"/>
    </row>
    <row r="27" spans="1:80" x14ac:dyDescent="0.35">
      <c r="A27" t="s">
        <v>2780</v>
      </c>
      <c r="B27">
        <v>267</v>
      </c>
      <c r="C27">
        <v>2012</v>
      </c>
      <c r="D27" t="b">
        <v>1</v>
      </c>
      <c r="E27" t="s">
        <v>2781</v>
      </c>
      <c r="T27">
        <v>471000</v>
      </c>
      <c r="U27">
        <v>0</v>
      </c>
      <c r="V27">
        <v>0</v>
      </c>
      <c r="W27">
        <v>0</v>
      </c>
      <c r="X27">
        <v>0</v>
      </c>
      <c r="Y27" t="s">
        <v>2782</v>
      </c>
      <c r="Z27" t="s">
        <v>377</v>
      </c>
      <c r="AA27" t="s">
        <v>378</v>
      </c>
      <c r="AK27" s="103"/>
      <c r="AL27" s="103"/>
      <c r="AM27" s="103"/>
      <c r="AN27" t="b">
        <v>0</v>
      </c>
      <c r="AO27" s="103"/>
      <c r="AP27" t="b">
        <v>1</v>
      </c>
      <c r="AQ27" s="103">
        <v>42136</v>
      </c>
      <c r="AT27" s="103">
        <v>42409</v>
      </c>
      <c r="AW27" s="103">
        <v>41183</v>
      </c>
      <c r="AX27" s="103">
        <v>41912</v>
      </c>
      <c r="AY27" t="b">
        <v>0</v>
      </c>
      <c r="AZ27" s="103"/>
      <c r="BB27" s="103"/>
      <c r="BC27" s="103"/>
      <c r="BD27" s="103"/>
      <c r="BE27" s="103"/>
      <c r="BH27" t="b">
        <v>0</v>
      </c>
      <c r="BI27" s="103"/>
      <c r="BJ27" s="103"/>
      <c r="BK27" s="103"/>
      <c r="BL27" s="103">
        <v>0</v>
      </c>
      <c r="BM27" s="103"/>
      <c r="BN27" s="103"/>
      <c r="BO27" s="103" t="b">
        <v>0</v>
      </c>
      <c r="BP27" s="103" t="b">
        <v>0</v>
      </c>
      <c r="BQ27" s="103"/>
      <c r="BR27" s="103" t="b">
        <v>0</v>
      </c>
      <c r="BS27" s="103"/>
      <c r="BT27" s="103" t="b">
        <v>0</v>
      </c>
      <c r="BU27" s="103" t="b">
        <v>0</v>
      </c>
      <c r="BV27" s="103" t="b">
        <v>0</v>
      </c>
      <c r="BW27" s="103"/>
      <c r="BX27" s="103"/>
      <c r="BY27" s="103"/>
      <c r="BZ27" s="103"/>
      <c r="CA27" s="103"/>
      <c r="CB27" s="103"/>
    </row>
    <row r="28" spans="1:80" x14ac:dyDescent="0.35">
      <c r="A28" t="s">
        <v>2769</v>
      </c>
      <c r="B28">
        <v>262</v>
      </c>
      <c r="C28">
        <v>2012</v>
      </c>
      <c r="D28" t="b">
        <v>1</v>
      </c>
      <c r="E28" t="s">
        <v>2770</v>
      </c>
      <c r="T28">
        <v>300000</v>
      </c>
      <c r="U28">
        <v>0</v>
      </c>
      <c r="V28">
        <v>0</v>
      </c>
      <c r="W28">
        <v>0</v>
      </c>
      <c r="X28">
        <v>0</v>
      </c>
      <c r="Y28" t="s">
        <v>2771</v>
      </c>
      <c r="Z28" t="s">
        <v>358</v>
      </c>
      <c r="AA28" t="s">
        <v>2772</v>
      </c>
      <c r="AK28" s="103"/>
      <c r="AL28" s="103"/>
      <c r="AM28" s="103"/>
      <c r="AN28" t="b">
        <v>0</v>
      </c>
      <c r="AO28" s="103"/>
      <c r="AP28" t="b">
        <v>1</v>
      </c>
      <c r="AQ28" s="103">
        <v>42472</v>
      </c>
      <c r="AT28" s="103">
        <v>42830</v>
      </c>
      <c r="AW28" s="103">
        <v>41183</v>
      </c>
      <c r="AX28" s="103">
        <v>41912</v>
      </c>
      <c r="AY28" t="b">
        <v>0</v>
      </c>
      <c r="AZ28" s="103">
        <v>42093</v>
      </c>
      <c r="BB28" s="103"/>
      <c r="BC28" s="103"/>
      <c r="BD28" s="103"/>
      <c r="BE28" s="103"/>
      <c r="BH28" t="b">
        <v>0</v>
      </c>
      <c r="BI28" s="103"/>
      <c r="BJ28" s="103"/>
      <c r="BK28" s="103"/>
      <c r="BL28" s="103">
        <v>0</v>
      </c>
      <c r="BM28" s="103"/>
      <c r="BN28" s="103"/>
      <c r="BO28" s="103" t="b">
        <v>0</v>
      </c>
      <c r="BP28" s="103" t="b">
        <v>0</v>
      </c>
      <c r="BQ28" s="103"/>
      <c r="BR28" s="103" t="b">
        <v>0</v>
      </c>
      <c r="BS28" s="103"/>
      <c r="BT28" s="103" t="b">
        <v>0</v>
      </c>
      <c r="BU28" s="103" t="b">
        <v>0</v>
      </c>
      <c r="BV28" s="103" t="b">
        <v>0</v>
      </c>
      <c r="BW28" s="103"/>
      <c r="BX28" s="103"/>
      <c r="BY28" s="103"/>
      <c r="BZ28" s="103"/>
      <c r="CA28" s="103"/>
      <c r="CB28" s="103"/>
    </row>
    <row r="29" spans="1:80" hidden="1" x14ac:dyDescent="0.35">
      <c r="A29" t="s">
        <v>2760</v>
      </c>
      <c r="B29">
        <v>250</v>
      </c>
      <c r="D29" t="b">
        <v>0</v>
      </c>
      <c r="E29" t="s">
        <v>594</v>
      </c>
      <c r="T29">
        <v>300000</v>
      </c>
      <c r="U29">
        <v>0</v>
      </c>
      <c r="V29">
        <v>0</v>
      </c>
      <c r="W29">
        <v>0</v>
      </c>
      <c r="X29">
        <v>0</v>
      </c>
      <c r="Y29" t="s">
        <v>2761</v>
      </c>
      <c r="Z29" t="s">
        <v>358</v>
      </c>
      <c r="AK29" s="103"/>
      <c r="AL29" s="103"/>
      <c r="AM29" s="103"/>
      <c r="AN29" t="b">
        <v>0</v>
      </c>
      <c r="AO29" s="103"/>
      <c r="AP29" t="b">
        <v>1</v>
      </c>
      <c r="AQ29" s="103"/>
      <c r="AT29" s="103">
        <v>43192</v>
      </c>
      <c r="AW29" s="103"/>
      <c r="AX29" s="103"/>
      <c r="AY29" t="b">
        <v>0</v>
      </c>
      <c r="AZ29" s="103"/>
      <c r="BB29" s="103"/>
      <c r="BC29" s="103"/>
      <c r="BD29" s="103"/>
      <c r="BE29" s="103"/>
      <c r="BH29" t="b">
        <v>0</v>
      </c>
      <c r="BI29" s="103"/>
      <c r="BJ29" s="103"/>
      <c r="BK29" s="103"/>
      <c r="BL29" s="103">
        <v>0</v>
      </c>
      <c r="BM29" s="103"/>
      <c r="BN29" s="103"/>
      <c r="BO29" s="103" t="b">
        <v>0</v>
      </c>
      <c r="BP29" s="103" t="b">
        <v>0</v>
      </c>
      <c r="BQ29" s="103"/>
      <c r="BR29" s="103" t="b">
        <v>0</v>
      </c>
      <c r="BS29" s="103"/>
      <c r="BT29" s="103" t="b">
        <v>0</v>
      </c>
      <c r="BU29" s="103" t="b">
        <v>0</v>
      </c>
      <c r="BV29" s="103" t="b">
        <v>0</v>
      </c>
      <c r="BW29" s="103"/>
      <c r="BX29" s="103"/>
      <c r="BY29" s="103"/>
      <c r="BZ29" s="103"/>
      <c r="CA29" s="103"/>
      <c r="CB29" s="103"/>
    </row>
    <row r="30" spans="1:80" x14ac:dyDescent="0.35">
      <c r="A30" t="s">
        <v>2760</v>
      </c>
      <c r="B30">
        <v>281</v>
      </c>
      <c r="C30">
        <v>2012</v>
      </c>
      <c r="D30" t="b">
        <v>1</v>
      </c>
      <c r="E30" t="s">
        <v>594</v>
      </c>
      <c r="T30">
        <v>400000</v>
      </c>
      <c r="U30">
        <v>0</v>
      </c>
      <c r="V30">
        <v>0</v>
      </c>
      <c r="W30">
        <v>0</v>
      </c>
      <c r="X30">
        <v>0</v>
      </c>
      <c r="Y30" t="s">
        <v>2809</v>
      </c>
      <c r="Z30" t="s">
        <v>358</v>
      </c>
      <c r="AA30" t="s">
        <v>378</v>
      </c>
      <c r="AK30" s="103"/>
      <c r="AL30" s="103"/>
      <c r="AM30" s="103"/>
      <c r="AN30" t="b">
        <v>0</v>
      </c>
      <c r="AO30" s="103"/>
      <c r="AP30" t="b">
        <v>1</v>
      </c>
      <c r="AQ30" s="103">
        <v>42220</v>
      </c>
      <c r="AT30" s="103">
        <v>43192</v>
      </c>
      <c r="AW30" s="103"/>
      <c r="AX30" s="103"/>
      <c r="AY30" t="b">
        <v>0</v>
      </c>
      <c r="AZ30" s="103"/>
      <c r="BB30" s="103"/>
      <c r="BC30" s="103"/>
      <c r="BD30" s="103"/>
      <c r="BE30" s="103"/>
      <c r="BH30" t="b">
        <v>0</v>
      </c>
      <c r="BI30" s="103"/>
      <c r="BJ30" s="103"/>
      <c r="BK30" s="103"/>
      <c r="BL30" s="103">
        <v>0</v>
      </c>
      <c r="BM30" s="103"/>
      <c r="BN30" s="103"/>
      <c r="BO30" s="103" t="b">
        <v>0</v>
      </c>
      <c r="BP30" s="103" t="b">
        <v>0</v>
      </c>
      <c r="BQ30" s="103"/>
      <c r="BR30" s="103" t="b">
        <v>0</v>
      </c>
      <c r="BS30" s="103"/>
      <c r="BT30" s="103" t="b">
        <v>0</v>
      </c>
      <c r="BU30" s="103" t="b">
        <v>0</v>
      </c>
      <c r="BV30" s="103" t="b">
        <v>0</v>
      </c>
      <c r="BW30" s="103"/>
      <c r="BX30" s="103"/>
      <c r="BY30" s="103"/>
      <c r="BZ30" s="103"/>
      <c r="CA30" s="103"/>
      <c r="CB30" s="103"/>
    </row>
    <row r="31" spans="1:80" x14ac:dyDescent="0.35">
      <c r="A31" t="s">
        <v>2765</v>
      </c>
      <c r="B31">
        <v>260</v>
      </c>
      <c r="C31">
        <v>2012</v>
      </c>
      <c r="D31" t="b">
        <v>1</v>
      </c>
      <c r="E31" t="s">
        <v>395</v>
      </c>
      <c r="T31">
        <v>500000</v>
      </c>
      <c r="U31">
        <v>0</v>
      </c>
      <c r="V31">
        <v>0</v>
      </c>
      <c r="W31">
        <v>0</v>
      </c>
      <c r="X31">
        <v>0</v>
      </c>
      <c r="Y31" t="s">
        <v>2766</v>
      </c>
      <c r="Z31" t="s">
        <v>377</v>
      </c>
      <c r="AA31" t="s">
        <v>378</v>
      </c>
      <c r="AK31" s="103"/>
      <c r="AL31" s="103"/>
      <c r="AM31" s="103"/>
      <c r="AN31" t="b">
        <v>0</v>
      </c>
      <c r="AO31" s="103"/>
      <c r="AP31" t="b">
        <v>1</v>
      </c>
      <c r="AQ31" s="103">
        <v>42486</v>
      </c>
      <c r="AT31" s="103">
        <v>42768</v>
      </c>
      <c r="AW31" s="103"/>
      <c r="AX31" s="103"/>
      <c r="AY31" t="b">
        <v>0</v>
      </c>
      <c r="AZ31" s="103"/>
      <c r="BB31" s="103"/>
      <c r="BC31" s="103"/>
      <c r="BD31" s="103"/>
      <c r="BE31" s="103"/>
      <c r="BH31" t="b">
        <v>0</v>
      </c>
      <c r="BI31" s="103"/>
      <c r="BJ31" s="103"/>
      <c r="BK31" s="103"/>
      <c r="BL31" s="103">
        <v>0</v>
      </c>
      <c r="BM31" s="103"/>
      <c r="BN31" s="103"/>
      <c r="BO31" s="103" t="b">
        <v>0</v>
      </c>
      <c r="BP31" s="103" t="b">
        <v>0</v>
      </c>
      <c r="BQ31" s="103"/>
      <c r="BR31" s="103" t="b">
        <v>0</v>
      </c>
      <c r="BS31" s="103"/>
      <c r="BT31" s="103" t="b">
        <v>0</v>
      </c>
      <c r="BU31" s="103" t="b">
        <v>0</v>
      </c>
      <c r="BV31" s="103" t="b">
        <v>0</v>
      </c>
      <c r="BW31" s="103"/>
      <c r="BX31" s="103"/>
      <c r="BY31" s="103"/>
      <c r="BZ31" s="103"/>
      <c r="CA31" s="103"/>
      <c r="CB31" s="103"/>
    </row>
    <row r="32" spans="1:80" x14ac:dyDescent="0.35">
      <c r="A32" t="s">
        <v>2778</v>
      </c>
      <c r="B32">
        <v>266</v>
      </c>
      <c r="C32">
        <v>2012</v>
      </c>
      <c r="D32" t="b">
        <v>1</v>
      </c>
      <c r="E32" t="s">
        <v>2029</v>
      </c>
      <c r="G32" t="s">
        <v>3574</v>
      </c>
      <c r="T32">
        <v>300000</v>
      </c>
      <c r="U32">
        <v>0</v>
      </c>
      <c r="V32">
        <v>0</v>
      </c>
      <c r="W32">
        <v>0</v>
      </c>
      <c r="X32">
        <v>0</v>
      </c>
      <c r="Y32" t="s">
        <v>2779</v>
      </c>
      <c r="Z32" t="s">
        <v>358</v>
      </c>
      <c r="AA32" t="s">
        <v>378</v>
      </c>
      <c r="AK32" s="103"/>
      <c r="AL32" s="103"/>
      <c r="AM32" s="103"/>
      <c r="AN32" t="b">
        <v>0</v>
      </c>
      <c r="AO32" s="103"/>
      <c r="AP32" t="b">
        <v>1</v>
      </c>
      <c r="AQ32" s="103">
        <v>42458</v>
      </c>
      <c r="AT32" s="103">
        <v>42577</v>
      </c>
      <c r="AW32" s="103">
        <v>41183</v>
      </c>
      <c r="AX32" s="103">
        <v>41912</v>
      </c>
      <c r="AY32" t="b">
        <v>0</v>
      </c>
      <c r="AZ32" s="103"/>
      <c r="BB32" s="103"/>
      <c r="BC32" s="103"/>
      <c r="BD32" s="103"/>
      <c r="BE32" s="103"/>
      <c r="BH32" t="b">
        <v>0</v>
      </c>
      <c r="BI32" s="103"/>
      <c r="BJ32" s="103"/>
      <c r="BK32" s="103"/>
      <c r="BL32" s="103">
        <v>0</v>
      </c>
      <c r="BM32" s="103"/>
      <c r="BN32" s="103"/>
      <c r="BO32" s="103" t="b">
        <v>0</v>
      </c>
      <c r="BP32" s="103" t="b">
        <v>0</v>
      </c>
      <c r="BQ32" s="103"/>
      <c r="BR32" s="103" t="b">
        <v>0</v>
      </c>
      <c r="BS32" s="103"/>
      <c r="BT32" s="103" t="b">
        <v>0</v>
      </c>
      <c r="BU32" s="103" t="b">
        <v>0</v>
      </c>
      <c r="BV32" s="103" t="b">
        <v>0</v>
      </c>
      <c r="BW32" s="103"/>
      <c r="BX32" s="103"/>
      <c r="BY32" s="103"/>
      <c r="BZ32" s="103"/>
      <c r="CA32" s="103"/>
      <c r="CB32" s="103"/>
    </row>
    <row r="33" spans="1:80" x14ac:dyDescent="0.35">
      <c r="A33" t="s">
        <v>2815</v>
      </c>
      <c r="B33">
        <v>300</v>
      </c>
      <c r="C33">
        <v>2013</v>
      </c>
      <c r="D33" t="b">
        <v>1</v>
      </c>
      <c r="E33" t="s">
        <v>986</v>
      </c>
      <c r="F33" t="s">
        <v>290</v>
      </c>
      <c r="G33" t="s">
        <v>987</v>
      </c>
      <c r="I33" t="s">
        <v>2817</v>
      </c>
      <c r="J33" t="s">
        <v>2818</v>
      </c>
      <c r="L33" t="s">
        <v>991</v>
      </c>
      <c r="M33" t="s">
        <v>992</v>
      </c>
      <c r="N33" t="s">
        <v>352</v>
      </c>
      <c r="O33" t="s">
        <v>1404</v>
      </c>
      <c r="P33" t="s">
        <v>994</v>
      </c>
      <c r="Q33" t="s">
        <v>986</v>
      </c>
      <c r="R33" t="s">
        <v>355</v>
      </c>
      <c r="S33" t="s">
        <v>995</v>
      </c>
      <c r="T33">
        <v>400000</v>
      </c>
      <c r="U33">
        <v>0</v>
      </c>
      <c r="V33">
        <v>0</v>
      </c>
      <c r="W33">
        <v>0</v>
      </c>
      <c r="X33">
        <v>0</v>
      </c>
      <c r="Y33" t="s">
        <v>2819</v>
      </c>
      <c r="Z33" t="s">
        <v>358</v>
      </c>
      <c r="AA33" t="s">
        <v>378</v>
      </c>
      <c r="AB33" t="s">
        <v>360</v>
      </c>
      <c r="AC33" t="s">
        <v>361</v>
      </c>
      <c r="AD33" t="s">
        <v>362</v>
      </c>
      <c r="AE33" t="s">
        <v>999</v>
      </c>
      <c r="AI33" t="s">
        <v>2820</v>
      </c>
      <c r="AK33" s="103"/>
      <c r="AL33" s="103"/>
      <c r="AM33" s="103"/>
      <c r="AN33" t="b">
        <v>1</v>
      </c>
      <c r="AO33" s="103"/>
      <c r="AP33" t="b">
        <v>1</v>
      </c>
      <c r="AQ33" s="103">
        <v>42051</v>
      </c>
      <c r="AT33" s="103">
        <v>42528</v>
      </c>
      <c r="AW33" s="103">
        <v>41487</v>
      </c>
      <c r="AX33" s="103">
        <v>42216</v>
      </c>
      <c r="AY33" t="b">
        <v>0</v>
      </c>
      <c r="AZ33" s="103"/>
      <c r="BB33" s="103"/>
      <c r="BC33" s="103"/>
      <c r="BD33" s="103"/>
      <c r="BE33" s="103"/>
      <c r="BH33" t="b">
        <v>0</v>
      </c>
      <c r="BI33" s="103"/>
      <c r="BJ33" s="103" t="s">
        <v>3434</v>
      </c>
      <c r="BK33" s="103" t="s">
        <v>2816</v>
      </c>
      <c r="BL33" s="103"/>
      <c r="BM33" s="103"/>
      <c r="BN33" s="103"/>
      <c r="BO33" s="103" t="b">
        <v>0</v>
      </c>
      <c r="BP33" s="103" t="b">
        <v>0</v>
      </c>
      <c r="BQ33" s="103"/>
      <c r="BR33" s="103" t="b">
        <v>0</v>
      </c>
      <c r="BS33" s="103"/>
      <c r="BT33" s="103" t="b">
        <v>0</v>
      </c>
      <c r="BU33" s="103" t="b">
        <v>0</v>
      </c>
      <c r="BV33" s="103" t="b">
        <v>0</v>
      </c>
      <c r="BW33" s="103"/>
      <c r="BX33" s="103"/>
      <c r="BY33" s="103"/>
      <c r="BZ33" s="103"/>
      <c r="CA33" s="103"/>
      <c r="CB33" s="103"/>
    </row>
    <row r="34" spans="1:80" x14ac:dyDescent="0.35">
      <c r="A34" t="s">
        <v>1859</v>
      </c>
      <c r="B34">
        <v>173</v>
      </c>
      <c r="C34">
        <v>2013</v>
      </c>
      <c r="D34" t="b">
        <v>1</v>
      </c>
      <c r="E34" t="s">
        <v>1860</v>
      </c>
      <c r="F34" t="s">
        <v>290</v>
      </c>
      <c r="G34" t="s">
        <v>1861</v>
      </c>
      <c r="I34" t="s">
        <v>2547</v>
      </c>
      <c r="J34" t="s">
        <v>2548</v>
      </c>
      <c r="L34" t="s">
        <v>1414</v>
      </c>
      <c r="M34" t="s">
        <v>3525</v>
      </c>
      <c r="N34" t="s">
        <v>352</v>
      </c>
      <c r="P34" t="s">
        <v>3526</v>
      </c>
      <c r="Q34" t="s">
        <v>1860</v>
      </c>
      <c r="R34" t="s">
        <v>355</v>
      </c>
      <c r="S34" t="s">
        <v>3527</v>
      </c>
      <c r="T34">
        <v>400000</v>
      </c>
      <c r="U34">
        <v>0</v>
      </c>
      <c r="V34">
        <v>0</v>
      </c>
      <c r="W34">
        <v>0</v>
      </c>
      <c r="X34">
        <v>0</v>
      </c>
      <c r="Y34" t="s">
        <v>1862</v>
      </c>
      <c r="Z34" t="s">
        <v>358</v>
      </c>
      <c r="AA34" t="s">
        <v>378</v>
      </c>
      <c r="AB34" t="s">
        <v>360</v>
      </c>
      <c r="AC34" t="s">
        <v>361</v>
      </c>
      <c r="AD34" t="s">
        <v>362</v>
      </c>
      <c r="AH34" t="s">
        <v>408</v>
      </c>
      <c r="AK34" s="103"/>
      <c r="AL34" s="103"/>
      <c r="AM34" s="103"/>
      <c r="AN34" t="b">
        <v>1</v>
      </c>
      <c r="AO34" s="103"/>
      <c r="AP34" t="b">
        <v>1</v>
      </c>
      <c r="AQ34" s="103">
        <v>42612</v>
      </c>
      <c r="AT34" s="103"/>
      <c r="AW34" s="103">
        <v>41487</v>
      </c>
      <c r="AX34" s="103">
        <v>42216</v>
      </c>
      <c r="AY34" t="b">
        <v>0</v>
      </c>
      <c r="AZ34" s="103"/>
      <c r="BB34" s="103"/>
      <c r="BC34" s="103"/>
      <c r="BD34" s="103"/>
      <c r="BE34" s="103"/>
      <c r="BH34" t="b">
        <v>0</v>
      </c>
      <c r="BI34" s="103"/>
      <c r="BJ34" s="103" t="s">
        <v>3434</v>
      </c>
      <c r="BK34" s="103" t="s">
        <v>2528</v>
      </c>
      <c r="BL34" s="103"/>
      <c r="BM34" s="103"/>
      <c r="BN34" s="103"/>
      <c r="BO34" s="103" t="b">
        <v>0</v>
      </c>
      <c r="BP34" s="103" t="b">
        <v>0</v>
      </c>
      <c r="BQ34" s="103"/>
      <c r="BR34" s="103" t="b">
        <v>0</v>
      </c>
      <c r="BS34" s="103"/>
      <c r="BT34" s="103" t="b">
        <v>0</v>
      </c>
      <c r="BU34" s="103" t="b">
        <v>0</v>
      </c>
      <c r="BV34" s="103" t="b">
        <v>0</v>
      </c>
      <c r="BW34" s="103"/>
      <c r="BX34" s="103" t="s">
        <v>3528</v>
      </c>
      <c r="BY34" s="103" t="s">
        <v>3529</v>
      </c>
      <c r="BZ34" s="103"/>
      <c r="CA34" s="103"/>
      <c r="CB34" s="103"/>
    </row>
    <row r="35" spans="1:80" x14ac:dyDescent="0.35">
      <c r="A35" t="s">
        <v>1863</v>
      </c>
      <c r="B35">
        <v>172</v>
      </c>
      <c r="C35">
        <v>2013</v>
      </c>
      <c r="D35" t="b">
        <v>1</v>
      </c>
      <c r="E35" t="s">
        <v>441</v>
      </c>
      <c r="F35" t="s">
        <v>290</v>
      </c>
      <c r="G35" t="s">
        <v>443</v>
      </c>
      <c r="I35" t="s">
        <v>2545</v>
      </c>
      <c r="J35" t="s">
        <v>2546</v>
      </c>
      <c r="T35">
        <v>400000</v>
      </c>
      <c r="U35">
        <v>0</v>
      </c>
      <c r="V35">
        <v>0</v>
      </c>
      <c r="W35">
        <v>0</v>
      </c>
      <c r="X35">
        <v>0</v>
      </c>
      <c r="Y35" t="s">
        <v>1864</v>
      </c>
      <c r="Z35" t="s">
        <v>358</v>
      </c>
      <c r="AA35" t="s">
        <v>378</v>
      </c>
      <c r="AB35" t="s">
        <v>360</v>
      </c>
      <c r="AC35" t="s">
        <v>361</v>
      </c>
      <c r="AD35" t="s">
        <v>362</v>
      </c>
      <c r="AH35" t="s">
        <v>393</v>
      </c>
      <c r="AK35" s="103"/>
      <c r="AL35" s="103"/>
      <c r="AM35" s="103"/>
      <c r="AN35" t="b">
        <v>1</v>
      </c>
      <c r="AO35" s="103"/>
      <c r="AP35" t="b">
        <v>1</v>
      </c>
      <c r="AQ35" s="103"/>
      <c r="AT35" s="103"/>
      <c r="AW35" s="103">
        <v>41487</v>
      </c>
      <c r="AX35" s="103">
        <v>42216</v>
      </c>
      <c r="AY35" t="b">
        <v>0</v>
      </c>
      <c r="AZ35" s="103"/>
      <c r="BB35" s="103"/>
      <c r="BC35" s="103"/>
      <c r="BD35" s="103"/>
      <c r="BE35" s="103"/>
      <c r="BH35" t="b">
        <v>0</v>
      </c>
      <c r="BI35" s="103"/>
      <c r="BJ35" s="103" t="s">
        <v>452</v>
      </c>
      <c r="BK35" s="103" t="s">
        <v>2544</v>
      </c>
      <c r="BL35" s="103"/>
      <c r="BM35" s="103"/>
      <c r="BN35" s="103"/>
      <c r="BO35" s="103" t="b">
        <v>0</v>
      </c>
      <c r="BP35" s="103" t="b">
        <v>0</v>
      </c>
      <c r="BQ35" s="103"/>
      <c r="BR35" s="103" t="b">
        <v>0</v>
      </c>
      <c r="BS35" s="103"/>
      <c r="BT35" s="103" t="b">
        <v>0</v>
      </c>
      <c r="BU35" s="103" t="b">
        <v>0</v>
      </c>
      <c r="BV35" s="103" t="b">
        <v>0</v>
      </c>
      <c r="BW35" s="103"/>
      <c r="BX35" s="103"/>
      <c r="BY35" s="103"/>
      <c r="BZ35" s="103"/>
      <c r="CA35" s="103"/>
      <c r="CB35" s="103"/>
    </row>
    <row r="36" spans="1:80" x14ac:dyDescent="0.35">
      <c r="A36" t="s">
        <v>1865</v>
      </c>
      <c r="B36">
        <v>174</v>
      </c>
      <c r="C36">
        <v>2013</v>
      </c>
      <c r="D36" t="b">
        <v>1</v>
      </c>
      <c r="E36" t="s">
        <v>524</v>
      </c>
      <c r="F36" t="s">
        <v>290</v>
      </c>
      <c r="G36" t="s">
        <v>525</v>
      </c>
      <c r="I36" t="s">
        <v>2549</v>
      </c>
      <c r="J36" t="s">
        <v>2550</v>
      </c>
      <c r="T36">
        <v>450000</v>
      </c>
      <c r="U36">
        <v>0</v>
      </c>
      <c r="V36">
        <v>0</v>
      </c>
      <c r="W36">
        <v>0</v>
      </c>
      <c r="X36">
        <v>0</v>
      </c>
      <c r="Y36" t="s">
        <v>2551</v>
      </c>
      <c r="Z36" t="s">
        <v>358</v>
      </c>
      <c r="AA36" t="s">
        <v>378</v>
      </c>
      <c r="AB36" t="s">
        <v>360</v>
      </c>
      <c r="AC36" t="s">
        <v>816</v>
      </c>
      <c r="AD36" t="s">
        <v>362</v>
      </c>
      <c r="AK36" s="103"/>
      <c r="AL36" s="103"/>
      <c r="AM36" s="103"/>
      <c r="AN36" t="b">
        <v>1</v>
      </c>
      <c r="AO36" s="103"/>
      <c r="AP36" t="b">
        <v>1</v>
      </c>
      <c r="AQ36" s="103">
        <v>42605</v>
      </c>
      <c r="AT36" s="103">
        <v>43173</v>
      </c>
      <c r="AW36" s="103">
        <v>41487</v>
      </c>
      <c r="AX36" s="103">
        <v>42216</v>
      </c>
      <c r="AY36" t="b">
        <v>0</v>
      </c>
      <c r="AZ36" s="103"/>
      <c r="BB36" s="103"/>
      <c r="BC36" s="103"/>
      <c r="BD36" s="103"/>
      <c r="BE36" s="103"/>
      <c r="BH36" t="b">
        <v>0</v>
      </c>
      <c r="BI36" s="103"/>
      <c r="BJ36" s="103" t="s">
        <v>572</v>
      </c>
      <c r="BK36" s="103" t="s">
        <v>2468</v>
      </c>
      <c r="BL36" s="103"/>
      <c r="BM36" s="103"/>
      <c r="BN36" s="103"/>
      <c r="BO36" s="103" t="b">
        <v>0</v>
      </c>
      <c r="BP36" s="103" t="b">
        <v>0</v>
      </c>
      <c r="BQ36" s="103"/>
      <c r="BR36" s="103" t="b">
        <v>0</v>
      </c>
      <c r="BS36" s="103"/>
      <c r="BT36" s="103" t="b">
        <v>0</v>
      </c>
      <c r="BU36" s="103" t="b">
        <v>0</v>
      </c>
      <c r="BV36" s="103" t="b">
        <v>0</v>
      </c>
      <c r="BW36" s="103"/>
      <c r="BX36" s="103"/>
      <c r="BY36" s="103"/>
      <c r="BZ36" s="103"/>
      <c r="CA36" s="103"/>
      <c r="CB36" s="103"/>
    </row>
    <row r="37" spans="1:80" x14ac:dyDescent="0.35">
      <c r="A37" t="s">
        <v>1866</v>
      </c>
      <c r="B37">
        <v>171</v>
      </c>
      <c r="C37">
        <v>2013</v>
      </c>
      <c r="D37" t="b">
        <v>1</v>
      </c>
      <c r="E37" t="s">
        <v>583</v>
      </c>
      <c r="F37" t="s">
        <v>290</v>
      </c>
      <c r="G37" t="s">
        <v>585</v>
      </c>
      <c r="I37" t="s">
        <v>2539</v>
      </c>
      <c r="J37" t="s">
        <v>2540</v>
      </c>
      <c r="L37" t="s">
        <v>1905</v>
      </c>
      <c r="M37" t="s">
        <v>587</v>
      </c>
      <c r="N37" t="s">
        <v>446</v>
      </c>
      <c r="O37" t="s">
        <v>588</v>
      </c>
      <c r="P37" t="s">
        <v>589</v>
      </c>
      <c r="Q37" t="s">
        <v>583</v>
      </c>
      <c r="R37" t="s">
        <v>355</v>
      </c>
      <c r="S37" t="s">
        <v>590</v>
      </c>
      <c r="T37">
        <v>750000</v>
      </c>
      <c r="U37">
        <v>0</v>
      </c>
      <c r="V37">
        <v>0</v>
      </c>
      <c r="W37">
        <v>0</v>
      </c>
      <c r="X37">
        <v>0</v>
      </c>
      <c r="Y37" t="s">
        <v>2541</v>
      </c>
      <c r="Z37" t="s">
        <v>377</v>
      </c>
      <c r="AA37" t="s">
        <v>378</v>
      </c>
      <c r="AB37" t="s">
        <v>360</v>
      </c>
      <c r="AC37" t="s">
        <v>1682</v>
      </c>
      <c r="AD37" t="s">
        <v>2542</v>
      </c>
      <c r="AF37" t="s">
        <v>2543</v>
      </c>
      <c r="AH37" t="s">
        <v>408</v>
      </c>
      <c r="AK37" s="103"/>
      <c r="AL37" s="103"/>
      <c r="AM37" s="103"/>
      <c r="AN37" t="b">
        <v>0</v>
      </c>
      <c r="AO37" s="103"/>
      <c r="AP37" t="b">
        <v>1</v>
      </c>
      <c r="AQ37" s="103">
        <v>42451</v>
      </c>
      <c r="AT37" s="103"/>
      <c r="AW37" s="103">
        <v>41487</v>
      </c>
      <c r="AX37" s="103">
        <v>42216</v>
      </c>
      <c r="AY37" t="b">
        <v>0</v>
      </c>
      <c r="AZ37" s="103"/>
      <c r="BB37" s="103"/>
      <c r="BC37" s="103"/>
      <c r="BD37" s="103"/>
      <c r="BE37" s="103"/>
      <c r="BH37" t="b">
        <v>0</v>
      </c>
      <c r="BI37" s="103"/>
      <c r="BJ37" s="103" t="s">
        <v>3436</v>
      </c>
      <c r="BK37" s="103" t="s">
        <v>2485</v>
      </c>
      <c r="BL37" s="103"/>
      <c r="BM37" s="103" t="s">
        <v>2476</v>
      </c>
      <c r="BN37" s="103"/>
      <c r="BO37" s="103" t="b">
        <v>0</v>
      </c>
      <c r="BP37" s="103" t="b">
        <v>0</v>
      </c>
      <c r="BQ37" s="103"/>
      <c r="BR37" s="103" t="b">
        <v>0</v>
      </c>
      <c r="BS37" s="103"/>
      <c r="BT37" s="103" t="b">
        <v>0</v>
      </c>
      <c r="BU37" s="103" t="b">
        <v>0</v>
      </c>
      <c r="BV37" s="103" t="b">
        <v>0</v>
      </c>
      <c r="BW37" s="103"/>
      <c r="BX37" s="103" t="s">
        <v>2487</v>
      </c>
      <c r="BY37" s="103" t="s">
        <v>1908</v>
      </c>
      <c r="BZ37" s="103"/>
      <c r="CA37" s="103"/>
      <c r="CB37" s="103"/>
    </row>
    <row r="38" spans="1:80" x14ac:dyDescent="0.35">
      <c r="A38" t="s">
        <v>2775</v>
      </c>
      <c r="B38">
        <v>264</v>
      </c>
      <c r="C38">
        <v>2013</v>
      </c>
      <c r="D38" t="b">
        <v>1</v>
      </c>
      <c r="E38" t="s">
        <v>893</v>
      </c>
      <c r="F38" t="s">
        <v>290</v>
      </c>
      <c r="T38">
        <v>400000</v>
      </c>
      <c r="U38">
        <v>0</v>
      </c>
      <c r="V38">
        <v>0</v>
      </c>
      <c r="W38">
        <v>0</v>
      </c>
      <c r="X38">
        <v>0</v>
      </c>
      <c r="Y38" t="s">
        <v>899</v>
      </c>
      <c r="Z38" t="s">
        <v>358</v>
      </c>
      <c r="AA38" t="s">
        <v>378</v>
      </c>
      <c r="AK38" s="103"/>
      <c r="AL38" s="103"/>
      <c r="AM38" s="103"/>
      <c r="AN38" t="b">
        <v>0</v>
      </c>
      <c r="AO38" s="103"/>
      <c r="AP38" t="b">
        <v>1</v>
      </c>
      <c r="AQ38" s="103">
        <v>42514</v>
      </c>
      <c r="AT38" s="103">
        <v>42664</v>
      </c>
      <c r="AW38" s="103">
        <v>41487</v>
      </c>
      <c r="AX38" s="103">
        <v>42216</v>
      </c>
      <c r="AY38" t="b">
        <v>0</v>
      </c>
      <c r="AZ38" s="103"/>
      <c r="BB38" s="103"/>
      <c r="BC38" s="103"/>
      <c r="BD38" s="103"/>
      <c r="BE38" s="103"/>
      <c r="BH38" t="b">
        <v>0</v>
      </c>
      <c r="BI38" s="103"/>
      <c r="BJ38" s="103" t="s">
        <v>3434</v>
      </c>
      <c r="BK38" s="103" t="s">
        <v>2926</v>
      </c>
      <c r="BL38" s="103">
        <v>0</v>
      </c>
      <c r="BM38" s="103"/>
      <c r="BN38" s="103"/>
      <c r="BO38" s="103" t="b">
        <v>0</v>
      </c>
      <c r="BP38" s="103" t="b">
        <v>0</v>
      </c>
      <c r="BQ38" s="103"/>
      <c r="BR38" s="103" t="b">
        <v>0</v>
      </c>
      <c r="BS38" s="103"/>
      <c r="BT38" s="103" t="b">
        <v>0</v>
      </c>
      <c r="BU38" s="103" t="b">
        <v>0</v>
      </c>
      <c r="BV38" s="103" t="b">
        <v>0</v>
      </c>
      <c r="BW38" s="103"/>
      <c r="BX38" s="103"/>
      <c r="BY38" s="103"/>
      <c r="BZ38" s="103"/>
      <c r="CA38" s="103"/>
      <c r="CB38" s="103"/>
    </row>
    <row r="39" spans="1:80" x14ac:dyDescent="0.35">
      <c r="A39" t="s">
        <v>1858</v>
      </c>
      <c r="B39">
        <v>170</v>
      </c>
      <c r="C39">
        <v>2013</v>
      </c>
      <c r="D39" t="b">
        <v>1</v>
      </c>
      <c r="E39" t="s">
        <v>933</v>
      </c>
      <c r="F39" t="s">
        <v>290</v>
      </c>
      <c r="G39" t="s">
        <v>934</v>
      </c>
      <c r="I39" t="s">
        <v>2537</v>
      </c>
      <c r="J39" t="s">
        <v>2538</v>
      </c>
      <c r="L39" t="s">
        <v>1468</v>
      </c>
      <c r="M39" t="s">
        <v>1549</v>
      </c>
      <c r="N39" t="s">
        <v>434</v>
      </c>
      <c r="O39" t="s">
        <v>938</v>
      </c>
      <c r="P39" t="s">
        <v>939</v>
      </c>
      <c r="Q39" t="s">
        <v>933</v>
      </c>
      <c r="R39" t="s">
        <v>355</v>
      </c>
      <c r="S39" t="s">
        <v>940</v>
      </c>
      <c r="T39">
        <v>300000</v>
      </c>
      <c r="U39">
        <v>0</v>
      </c>
      <c r="V39">
        <v>0</v>
      </c>
      <c r="W39">
        <v>0</v>
      </c>
      <c r="X39">
        <v>0</v>
      </c>
      <c r="Y39" t="s">
        <v>1550</v>
      </c>
      <c r="Z39" t="s">
        <v>358</v>
      </c>
      <c r="AA39" t="s">
        <v>378</v>
      </c>
      <c r="AB39" t="s">
        <v>360</v>
      </c>
      <c r="AC39" t="s">
        <v>745</v>
      </c>
      <c r="AD39" t="s">
        <v>362</v>
      </c>
      <c r="AE39" t="s">
        <v>451</v>
      </c>
      <c r="AH39" t="s">
        <v>393</v>
      </c>
      <c r="AK39" s="103"/>
      <c r="AL39" s="103"/>
      <c r="AM39" s="103"/>
      <c r="AN39" t="b">
        <v>1</v>
      </c>
      <c r="AO39" s="103"/>
      <c r="AP39" t="b">
        <v>1</v>
      </c>
      <c r="AQ39" s="103">
        <v>42864</v>
      </c>
      <c r="AT39" s="103"/>
      <c r="AW39" s="103">
        <v>41487</v>
      </c>
      <c r="AX39" s="103">
        <v>42216</v>
      </c>
      <c r="AY39" t="b">
        <v>0</v>
      </c>
      <c r="AZ39" s="103"/>
      <c r="BB39" s="103"/>
      <c r="BC39" s="103"/>
      <c r="BD39" s="103"/>
      <c r="BE39" s="103"/>
      <c r="BH39" t="b">
        <v>0</v>
      </c>
      <c r="BI39" s="103"/>
      <c r="BJ39" s="103" t="s">
        <v>826</v>
      </c>
      <c r="BK39" s="103" t="s">
        <v>439</v>
      </c>
      <c r="BL39" s="103"/>
      <c r="BM39" s="103"/>
      <c r="BN39" s="103"/>
      <c r="BO39" s="103" t="b">
        <v>0</v>
      </c>
      <c r="BP39" s="103" t="b">
        <v>0</v>
      </c>
      <c r="BQ39" s="103"/>
      <c r="BR39" s="103" t="b">
        <v>0</v>
      </c>
      <c r="BS39" s="103"/>
      <c r="BT39" s="103" t="b">
        <v>0</v>
      </c>
      <c r="BU39" s="103" t="b">
        <v>0</v>
      </c>
      <c r="BV39" s="103" t="b">
        <v>0</v>
      </c>
      <c r="BW39" s="103"/>
      <c r="BX39" s="103"/>
      <c r="BY39" s="103"/>
      <c r="BZ39" s="103"/>
      <c r="CA39" s="103"/>
      <c r="CB39" s="103"/>
    </row>
    <row r="40" spans="1:80" x14ac:dyDescent="0.35">
      <c r="A40" t="s">
        <v>2804</v>
      </c>
      <c r="B40">
        <v>278</v>
      </c>
      <c r="C40">
        <v>2013</v>
      </c>
      <c r="D40" t="b">
        <v>1</v>
      </c>
      <c r="E40" t="s">
        <v>2770</v>
      </c>
      <c r="T40">
        <v>400000</v>
      </c>
      <c r="U40">
        <v>0</v>
      </c>
      <c r="V40">
        <v>0</v>
      </c>
      <c r="W40">
        <v>0</v>
      </c>
      <c r="X40">
        <v>0</v>
      </c>
      <c r="Y40" t="s">
        <v>2805</v>
      </c>
      <c r="Z40" t="s">
        <v>358</v>
      </c>
      <c r="AK40" s="103"/>
      <c r="AL40" s="103"/>
      <c r="AM40" s="103"/>
      <c r="AN40" t="b">
        <v>0</v>
      </c>
      <c r="AO40" s="103"/>
      <c r="AP40" t="b">
        <v>1</v>
      </c>
      <c r="AQ40" s="103"/>
      <c r="AT40" s="103">
        <v>41771</v>
      </c>
      <c r="AW40" s="103">
        <v>41487</v>
      </c>
      <c r="AX40" s="103">
        <v>42216</v>
      </c>
      <c r="AY40" t="b">
        <v>0</v>
      </c>
      <c r="AZ40" s="103"/>
      <c r="BA40" t="s">
        <v>2803</v>
      </c>
      <c r="BB40" s="103"/>
      <c r="BC40" s="103"/>
      <c r="BD40" s="103"/>
      <c r="BE40" s="103"/>
      <c r="BH40" t="b">
        <v>0</v>
      </c>
      <c r="BI40" s="103"/>
      <c r="BJ40" s="103"/>
      <c r="BK40" s="103"/>
      <c r="BL40" s="103">
        <v>0</v>
      </c>
      <c r="BM40" s="103"/>
      <c r="BN40" s="103"/>
      <c r="BO40" s="103" t="b">
        <v>0</v>
      </c>
      <c r="BP40" s="103" t="b">
        <v>0</v>
      </c>
      <c r="BQ40" s="103"/>
      <c r="BR40" s="103" t="b">
        <v>0</v>
      </c>
      <c r="BS40" s="103"/>
      <c r="BT40" s="103" t="b">
        <v>0</v>
      </c>
      <c r="BU40" s="103" t="b">
        <v>0</v>
      </c>
      <c r="BV40" s="103" t="b">
        <v>0</v>
      </c>
      <c r="BW40" s="103"/>
      <c r="BX40" s="103"/>
      <c r="BY40" s="103"/>
      <c r="BZ40" s="103"/>
      <c r="CA40" s="103"/>
      <c r="CB40" s="103"/>
    </row>
    <row r="41" spans="1:80" x14ac:dyDescent="0.35">
      <c r="A41" t="s">
        <v>2268</v>
      </c>
      <c r="B41">
        <v>175</v>
      </c>
      <c r="C41">
        <v>2013</v>
      </c>
      <c r="D41" t="b">
        <v>1</v>
      </c>
      <c r="E41" t="s">
        <v>1953</v>
      </c>
      <c r="F41" t="s">
        <v>290</v>
      </c>
      <c r="G41" t="s">
        <v>1954</v>
      </c>
      <c r="T41">
        <v>400000</v>
      </c>
      <c r="U41">
        <v>0</v>
      </c>
      <c r="V41">
        <v>0</v>
      </c>
      <c r="W41">
        <v>0</v>
      </c>
      <c r="X41">
        <v>0</v>
      </c>
      <c r="Y41" t="s">
        <v>2269</v>
      </c>
      <c r="Z41" t="s">
        <v>358</v>
      </c>
      <c r="AA41" t="s">
        <v>378</v>
      </c>
      <c r="AB41" t="s">
        <v>360</v>
      </c>
      <c r="AK41" s="103"/>
      <c r="AL41" s="103"/>
      <c r="AM41" s="103"/>
      <c r="AN41" t="b">
        <v>1</v>
      </c>
      <c r="AO41" s="103"/>
      <c r="AP41" t="b">
        <v>1</v>
      </c>
      <c r="AQ41" s="103">
        <v>42941</v>
      </c>
      <c r="AT41" s="103"/>
      <c r="AW41" s="103">
        <v>41487</v>
      </c>
      <c r="AX41" s="103">
        <v>42216</v>
      </c>
      <c r="AY41" t="b">
        <v>1</v>
      </c>
      <c r="AZ41" s="103">
        <v>42369</v>
      </c>
      <c r="BB41" s="103"/>
      <c r="BC41" s="103"/>
      <c r="BD41" s="103"/>
      <c r="BE41" s="103"/>
      <c r="BH41" t="b">
        <v>0</v>
      </c>
      <c r="BI41" s="103"/>
      <c r="BJ41" s="103" t="s">
        <v>1246</v>
      </c>
      <c r="BK41" s="103" t="s">
        <v>674</v>
      </c>
      <c r="BL41" s="103"/>
      <c r="BM41" s="103"/>
      <c r="BN41" s="103"/>
      <c r="BO41" s="103" t="b">
        <v>0</v>
      </c>
      <c r="BP41" s="103" t="b">
        <v>0</v>
      </c>
      <c r="BQ41" s="103"/>
      <c r="BR41" s="103" t="b">
        <v>0</v>
      </c>
      <c r="BS41" s="103"/>
      <c r="BT41" s="103" t="b">
        <v>0</v>
      </c>
      <c r="BU41" s="103" t="b">
        <v>0</v>
      </c>
      <c r="BV41" s="103" t="b">
        <v>0</v>
      </c>
      <c r="BW41" s="103"/>
      <c r="BX41" s="103"/>
      <c r="BY41" s="103"/>
      <c r="BZ41" s="103"/>
      <c r="CA41" s="103"/>
      <c r="CB41" s="103"/>
    </row>
    <row r="42" spans="1:80" x14ac:dyDescent="0.35">
      <c r="A42" t="s">
        <v>2767</v>
      </c>
      <c r="B42">
        <v>261</v>
      </c>
      <c r="C42">
        <v>2013</v>
      </c>
      <c r="D42" t="b">
        <v>1</v>
      </c>
      <c r="E42" t="s">
        <v>609</v>
      </c>
      <c r="T42">
        <v>500000</v>
      </c>
      <c r="U42">
        <v>0</v>
      </c>
      <c r="V42">
        <v>0</v>
      </c>
      <c r="W42">
        <v>0</v>
      </c>
      <c r="X42">
        <v>0</v>
      </c>
      <c r="Y42" t="s">
        <v>2768</v>
      </c>
      <c r="Z42" t="s">
        <v>1700</v>
      </c>
      <c r="AK42" s="103"/>
      <c r="AL42" s="103"/>
      <c r="AM42" s="103"/>
      <c r="AN42" t="b">
        <v>1</v>
      </c>
      <c r="AO42" s="103"/>
      <c r="AP42" t="b">
        <v>1</v>
      </c>
      <c r="AQ42" s="103">
        <v>42500</v>
      </c>
      <c r="AT42" s="103">
        <v>42765</v>
      </c>
      <c r="AW42" s="103">
        <v>41487</v>
      </c>
      <c r="AX42" s="103">
        <v>42215</v>
      </c>
      <c r="AY42" t="b">
        <v>0</v>
      </c>
      <c r="AZ42" s="103"/>
      <c r="BB42" s="103"/>
      <c r="BC42" s="103"/>
      <c r="BD42" s="103"/>
      <c r="BE42" s="103"/>
      <c r="BH42" t="b">
        <v>0</v>
      </c>
      <c r="BI42" s="103"/>
      <c r="BJ42" s="103"/>
      <c r="BK42" s="103"/>
      <c r="BL42" s="103">
        <v>0</v>
      </c>
      <c r="BM42" s="103"/>
      <c r="BN42" s="103"/>
      <c r="BO42" s="103" t="b">
        <v>0</v>
      </c>
      <c r="BP42" s="103" t="b">
        <v>0</v>
      </c>
      <c r="BQ42" s="103"/>
      <c r="BR42" s="103" t="b">
        <v>0</v>
      </c>
      <c r="BS42" s="103"/>
      <c r="BT42" s="103" t="b">
        <v>0</v>
      </c>
      <c r="BU42" s="103" t="b">
        <v>0</v>
      </c>
      <c r="BV42" s="103" t="b">
        <v>0</v>
      </c>
      <c r="BW42" s="103"/>
      <c r="BX42" s="103"/>
      <c r="BY42" s="103"/>
      <c r="BZ42" s="103"/>
      <c r="CA42" s="103"/>
      <c r="CB42" s="103"/>
    </row>
    <row r="43" spans="1:80" x14ac:dyDescent="0.35">
      <c r="A43" t="s">
        <v>2026</v>
      </c>
      <c r="B43">
        <v>144</v>
      </c>
      <c r="C43">
        <v>2013</v>
      </c>
      <c r="D43" t="b">
        <v>1</v>
      </c>
      <c r="E43" t="s">
        <v>395</v>
      </c>
      <c r="F43" t="s">
        <v>290</v>
      </c>
      <c r="G43" t="s">
        <v>396</v>
      </c>
      <c r="L43" t="s">
        <v>397</v>
      </c>
      <c r="M43" t="s">
        <v>398</v>
      </c>
      <c r="N43" t="s">
        <v>352</v>
      </c>
      <c r="O43" t="s">
        <v>399</v>
      </c>
      <c r="P43" t="s">
        <v>400</v>
      </c>
      <c r="Q43" t="s">
        <v>401</v>
      </c>
      <c r="R43" t="s">
        <v>355</v>
      </c>
      <c r="S43" t="s">
        <v>402</v>
      </c>
      <c r="T43">
        <v>800000</v>
      </c>
      <c r="Y43" t="s">
        <v>2027</v>
      </c>
      <c r="Z43" t="s">
        <v>404</v>
      </c>
      <c r="AA43" t="s">
        <v>378</v>
      </c>
      <c r="AB43" t="s">
        <v>360</v>
      </c>
      <c r="AC43" t="s">
        <v>405</v>
      </c>
      <c r="AD43" t="s">
        <v>395</v>
      </c>
      <c r="AE43" t="s">
        <v>406</v>
      </c>
      <c r="AF43" t="s">
        <v>407</v>
      </c>
      <c r="AH43" t="s">
        <v>408</v>
      </c>
      <c r="AK43" s="103"/>
      <c r="AL43" s="103"/>
      <c r="AM43" s="103"/>
      <c r="AN43" t="b">
        <v>1</v>
      </c>
      <c r="AO43" s="103"/>
      <c r="AP43" t="b">
        <v>1</v>
      </c>
      <c r="AQ43" s="103">
        <v>42682</v>
      </c>
      <c r="AT43" s="103"/>
      <c r="AW43" s="103">
        <v>41487</v>
      </c>
      <c r="AX43" s="103">
        <v>42216</v>
      </c>
      <c r="AY43" t="b">
        <v>0</v>
      </c>
      <c r="AZ43" s="103"/>
      <c r="BB43" s="103"/>
      <c r="BC43" s="103"/>
      <c r="BD43" s="103"/>
      <c r="BE43" s="103"/>
      <c r="BH43" t="b">
        <v>0</v>
      </c>
      <c r="BI43" s="103"/>
      <c r="BJ43" s="103" t="s">
        <v>826</v>
      </c>
      <c r="BK43" s="103" t="s">
        <v>475</v>
      </c>
      <c r="BL43" s="103"/>
      <c r="BM43" s="103"/>
      <c r="BN43" s="103"/>
      <c r="BO43" s="103" t="b">
        <v>0</v>
      </c>
      <c r="BP43" s="103" t="b">
        <v>0</v>
      </c>
      <c r="BQ43" s="103"/>
      <c r="BR43" s="103" t="b">
        <v>0</v>
      </c>
      <c r="BS43" s="103"/>
      <c r="BT43" s="103" t="b">
        <v>0</v>
      </c>
      <c r="BU43" s="103" t="b">
        <v>0</v>
      </c>
      <c r="BV43" s="103" t="b">
        <v>0</v>
      </c>
      <c r="BW43" s="103"/>
      <c r="BX43" s="103"/>
      <c r="BY43" s="103"/>
      <c r="BZ43" s="103"/>
      <c r="CA43" s="103"/>
      <c r="CB43" s="103"/>
    </row>
    <row r="44" spans="1:80" x14ac:dyDescent="0.35">
      <c r="A44" t="s">
        <v>2028</v>
      </c>
      <c r="B44">
        <v>117</v>
      </c>
      <c r="C44">
        <v>2013</v>
      </c>
      <c r="D44" t="b">
        <v>1</v>
      </c>
      <c r="E44" t="s">
        <v>2029</v>
      </c>
      <c r="F44" t="s">
        <v>290</v>
      </c>
      <c r="G44" t="s">
        <v>2031</v>
      </c>
      <c r="I44" t="s">
        <v>2483</v>
      </c>
      <c r="J44" t="s">
        <v>2484</v>
      </c>
      <c r="L44" t="s">
        <v>3482</v>
      </c>
      <c r="M44" t="s">
        <v>3483</v>
      </c>
      <c r="N44" t="s">
        <v>352</v>
      </c>
      <c r="O44" t="s">
        <v>2032</v>
      </c>
      <c r="P44" t="s">
        <v>2033</v>
      </c>
      <c r="Q44" t="s">
        <v>2029</v>
      </c>
      <c r="R44" t="s">
        <v>355</v>
      </c>
      <c r="S44" t="s">
        <v>2034</v>
      </c>
      <c r="T44">
        <v>400000</v>
      </c>
      <c r="U44">
        <v>0</v>
      </c>
      <c r="V44">
        <v>0</v>
      </c>
      <c r="W44">
        <v>0</v>
      </c>
      <c r="Y44" t="s">
        <v>2035</v>
      </c>
      <c r="Z44" t="s">
        <v>358</v>
      </c>
      <c r="AA44" t="s">
        <v>378</v>
      </c>
      <c r="AB44" t="s">
        <v>360</v>
      </c>
      <c r="AC44" t="s">
        <v>2036</v>
      </c>
      <c r="AD44" t="s">
        <v>362</v>
      </c>
      <c r="AF44" t="s">
        <v>2037</v>
      </c>
      <c r="AG44" t="s">
        <v>2038</v>
      </c>
      <c r="AH44" t="s">
        <v>393</v>
      </c>
      <c r="AI44" t="s">
        <v>2039</v>
      </c>
      <c r="AK44" s="103"/>
      <c r="AL44" s="103"/>
      <c r="AM44" s="103"/>
      <c r="AN44" t="b">
        <v>1</v>
      </c>
      <c r="AO44" s="103"/>
      <c r="AP44" t="b">
        <v>1</v>
      </c>
      <c r="AQ44" s="103">
        <v>42892</v>
      </c>
      <c r="AT44" s="103"/>
      <c r="AW44" s="103">
        <v>41487</v>
      </c>
      <c r="AX44" s="103">
        <v>42216</v>
      </c>
      <c r="AY44" t="b">
        <v>0</v>
      </c>
      <c r="AZ44" s="103">
        <v>42369</v>
      </c>
      <c r="BB44" s="103"/>
      <c r="BC44" s="103"/>
      <c r="BD44" s="103"/>
      <c r="BE44" s="103"/>
      <c r="BH44" t="b">
        <v>0</v>
      </c>
      <c r="BI44" s="103"/>
      <c r="BJ44" s="103" t="s">
        <v>2030</v>
      </c>
      <c r="BK44" s="103" t="s">
        <v>674</v>
      </c>
      <c r="BL44" s="103"/>
      <c r="BM44" s="103"/>
      <c r="BN44" s="103"/>
      <c r="BO44" s="103" t="b">
        <v>0</v>
      </c>
      <c r="BP44" s="103" t="b">
        <v>0</v>
      </c>
      <c r="BQ44" s="103"/>
      <c r="BR44" s="103" t="b">
        <v>0</v>
      </c>
      <c r="BS44" s="103"/>
      <c r="BT44" s="103" t="b">
        <v>0</v>
      </c>
      <c r="BU44" s="103" t="b">
        <v>0</v>
      </c>
      <c r="BV44" s="103" t="b">
        <v>0</v>
      </c>
      <c r="BW44" s="103"/>
      <c r="BX44" s="103"/>
      <c r="BY44" s="103" t="s">
        <v>673</v>
      </c>
      <c r="BZ44" s="103"/>
      <c r="CA44" s="103"/>
      <c r="CB44" s="103"/>
    </row>
    <row r="45" spans="1:80" x14ac:dyDescent="0.35">
      <c r="A45" t="s">
        <v>453</v>
      </c>
      <c r="B45">
        <v>10</v>
      </c>
      <c r="C45">
        <v>2014</v>
      </c>
      <c r="D45" t="b">
        <v>1</v>
      </c>
      <c r="E45" t="s">
        <v>454</v>
      </c>
      <c r="F45" t="s">
        <v>290</v>
      </c>
      <c r="G45" t="s">
        <v>455</v>
      </c>
      <c r="L45" t="s">
        <v>456</v>
      </c>
      <c r="M45" t="s">
        <v>457</v>
      </c>
      <c r="N45" t="s">
        <v>352</v>
      </c>
      <c r="P45" t="s">
        <v>458</v>
      </c>
      <c r="Q45" t="s">
        <v>454</v>
      </c>
      <c r="R45" t="s">
        <v>355</v>
      </c>
      <c r="S45" t="s">
        <v>459</v>
      </c>
      <c r="T45">
        <v>400000</v>
      </c>
      <c r="Y45" t="s">
        <v>460</v>
      </c>
      <c r="Z45" t="s">
        <v>358</v>
      </c>
      <c r="AA45" t="s">
        <v>359</v>
      </c>
      <c r="AB45" t="s">
        <v>360</v>
      </c>
      <c r="AC45" t="s">
        <v>461</v>
      </c>
      <c r="AD45" t="s">
        <v>362</v>
      </c>
      <c r="AE45" t="s">
        <v>462</v>
      </c>
      <c r="AH45" t="s">
        <v>463</v>
      </c>
      <c r="AK45" s="103"/>
      <c r="AL45" s="103"/>
      <c r="AM45" s="103"/>
      <c r="AN45" t="b">
        <v>1</v>
      </c>
      <c r="AO45" s="103"/>
      <c r="AP45" t="b">
        <v>0</v>
      </c>
      <c r="AQ45" s="103"/>
      <c r="AT45" s="103"/>
      <c r="AW45" s="103"/>
      <c r="AX45" s="103"/>
      <c r="AY45" t="b">
        <v>0</v>
      </c>
      <c r="AZ45" s="103"/>
      <c r="BB45" s="103"/>
      <c r="BC45" s="103"/>
      <c r="BD45" s="103"/>
      <c r="BE45" s="103"/>
      <c r="BH45" t="b">
        <v>0</v>
      </c>
      <c r="BI45" s="103"/>
      <c r="BJ45" s="103"/>
      <c r="BK45" s="103"/>
      <c r="BL45" s="103"/>
      <c r="BM45" s="103"/>
      <c r="BN45" s="103"/>
      <c r="BO45" s="103" t="b">
        <v>0</v>
      </c>
      <c r="BP45" s="103" t="b">
        <v>0</v>
      </c>
      <c r="BQ45" s="103"/>
      <c r="BR45" s="103" t="b">
        <v>0</v>
      </c>
      <c r="BS45" s="103"/>
      <c r="BT45" s="103" t="b">
        <v>0</v>
      </c>
      <c r="BU45" s="103" t="b">
        <v>0</v>
      </c>
      <c r="BV45" s="103" t="b">
        <v>0</v>
      </c>
      <c r="BW45" s="103"/>
      <c r="BX45" s="103"/>
      <c r="BY45" s="103"/>
      <c r="BZ45" s="103"/>
      <c r="CA45" s="103"/>
      <c r="CB45" s="103"/>
    </row>
    <row r="46" spans="1:80" x14ac:dyDescent="0.35">
      <c r="A46" t="s">
        <v>464</v>
      </c>
      <c r="B46">
        <v>11</v>
      </c>
      <c r="C46">
        <v>2014</v>
      </c>
      <c r="D46" t="b">
        <v>1</v>
      </c>
      <c r="E46" t="s">
        <v>465</v>
      </c>
      <c r="F46" t="s">
        <v>290</v>
      </c>
      <c r="G46" t="s">
        <v>466</v>
      </c>
      <c r="L46" t="s">
        <v>467</v>
      </c>
      <c r="M46" t="s">
        <v>468</v>
      </c>
      <c r="N46" t="s">
        <v>352</v>
      </c>
      <c r="P46" t="s">
        <v>469</v>
      </c>
      <c r="Q46" t="s">
        <v>465</v>
      </c>
      <c r="R46" t="s">
        <v>355</v>
      </c>
      <c r="S46" t="s">
        <v>470</v>
      </c>
      <c r="T46">
        <v>448500</v>
      </c>
      <c r="Y46" t="s">
        <v>471</v>
      </c>
      <c r="Z46" t="s">
        <v>377</v>
      </c>
      <c r="AA46" t="s">
        <v>359</v>
      </c>
      <c r="AB46" t="s">
        <v>360</v>
      </c>
      <c r="AC46" t="s">
        <v>472</v>
      </c>
      <c r="AD46" t="s">
        <v>473</v>
      </c>
      <c r="AE46" t="s">
        <v>474</v>
      </c>
      <c r="AH46" t="s">
        <v>463</v>
      </c>
      <c r="AK46" s="103"/>
      <c r="AL46" s="103"/>
      <c r="AM46" s="103"/>
      <c r="AN46" t="b">
        <v>1</v>
      </c>
      <c r="AO46" s="103"/>
      <c r="AP46" t="b">
        <v>0</v>
      </c>
      <c r="AQ46" s="103"/>
      <c r="AT46" s="103"/>
      <c r="AW46" s="103"/>
      <c r="AX46" s="103"/>
      <c r="AY46" t="b">
        <v>0</v>
      </c>
      <c r="AZ46" s="103"/>
      <c r="BB46" s="103"/>
      <c r="BC46" s="103"/>
      <c r="BD46" s="103"/>
      <c r="BE46" s="103"/>
      <c r="BH46" t="b">
        <v>0</v>
      </c>
      <c r="BI46" s="103"/>
      <c r="BJ46" s="103"/>
      <c r="BK46" s="103"/>
      <c r="BL46" s="103"/>
      <c r="BM46" s="103"/>
      <c r="BN46" s="103"/>
      <c r="BO46" s="103" t="b">
        <v>0</v>
      </c>
      <c r="BP46" s="103" t="b">
        <v>0</v>
      </c>
      <c r="BQ46" s="103"/>
      <c r="BR46" s="103" t="b">
        <v>0</v>
      </c>
      <c r="BS46" s="103"/>
      <c r="BT46" s="103" t="b">
        <v>0</v>
      </c>
      <c r="BU46" s="103" t="b">
        <v>0</v>
      </c>
      <c r="BV46" s="103" t="b">
        <v>0</v>
      </c>
      <c r="BW46" s="103"/>
      <c r="BX46" s="103"/>
      <c r="BY46" s="103"/>
      <c r="BZ46" s="103"/>
      <c r="CA46" s="103"/>
      <c r="CB46" s="103"/>
    </row>
    <row r="47" spans="1:80" x14ac:dyDescent="0.35">
      <c r="A47" t="s">
        <v>543</v>
      </c>
      <c r="B47">
        <v>19</v>
      </c>
      <c r="C47">
        <v>2014</v>
      </c>
      <c r="D47" t="b">
        <v>1</v>
      </c>
      <c r="E47" t="s">
        <v>544</v>
      </c>
      <c r="F47" t="s">
        <v>290</v>
      </c>
      <c r="G47" t="s">
        <v>545</v>
      </c>
      <c r="L47" t="s">
        <v>444</v>
      </c>
      <c r="M47" t="s">
        <v>546</v>
      </c>
      <c r="N47" t="s">
        <v>446</v>
      </c>
      <c r="O47" t="s">
        <v>976</v>
      </c>
      <c r="P47" t="s">
        <v>547</v>
      </c>
      <c r="Q47" t="s">
        <v>544</v>
      </c>
      <c r="R47" t="s">
        <v>355</v>
      </c>
      <c r="S47" t="s">
        <v>548</v>
      </c>
      <c r="T47">
        <v>500000</v>
      </c>
      <c r="Y47" t="s">
        <v>549</v>
      </c>
      <c r="Z47" t="s">
        <v>358</v>
      </c>
      <c r="AA47" t="s">
        <v>359</v>
      </c>
      <c r="AB47" t="s">
        <v>550</v>
      </c>
      <c r="AC47" t="s">
        <v>551</v>
      </c>
      <c r="AD47" t="s">
        <v>362</v>
      </c>
      <c r="AE47" t="s">
        <v>552</v>
      </c>
      <c r="AH47" t="s">
        <v>553</v>
      </c>
      <c r="AK47" s="103"/>
      <c r="AL47" s="103"/>
      <c r="AM47" s="103"/>
      <c r="AN47" t="b">
        <v>1</v>
      </c>
      <c r="AO47" s="103"/>
      <c r="AP47" t="b">
        <v>0</v>
      </c>
      <c r="AQ47" s="103"/>
      <c r="AT47" s="103"/>
      <c r="AW47" s="103"/>
      <c r="AX47" s="103"/>
      <c r="AY47" t="b">
        <v>0</v>
      </c>
      <c r="AZ47" s="103"/>
      <c r="BB47" s="103"/>
      <c r="BC47" s="103"/>
      <c r="BD47" s="103"/>
      <c r="BE47" s="103"/>
      <c r="BH47" t="b">
        <v>0</v>
      </c>
      <c r="BI47" s="103"/>
      <c r="BJ47" s="103" t="s">
        <v>3434</v>
      </c>
      <c r="BK47" s="103" t="s">
        <v>2528</v>
      </c>
      <c r="BL47" s="103"/>
      <c r="BM47" s="103"/>
      <c r="BN47" s="103"/>
      <c r="BO47" s="103" t="b">
        <v>0</v>
      </c>
      <c r="BP47" s="103" t="b">
        <v>0</v>
      </c>
      <c r="BQ47" s="103"/>
      <c r="BR47" s="103" t="b">
        <v>0</v>
      </c>
      <c r="BS47" s="103"/>
      <c r="BT47" s="103" t="b">
        <v>0</v>
      </c>
      <c r="BU47" s="103" t="b">
        <v>1</v>
      </c>
      <c r="BV47" s="103" t="b">
        <v>0</v>
      </c>
      <c r="BW47" s="103"/>
      <c r="BX47" s="103"/>
      <c r="BY47" s="103"/>
      <c r="BZ47" s="103"/>
      <c r="CA47" s="103"/>
      <c r="CB47" s="103"/>
    </row>
    <row r="48" spans="1:80" x14ac:dyDescent="0.35">
      <c r="A48" t="s">
        <v>429</v>
      </c>
      <c r="B48">
        <v>8</v>
      </c>
      <c r="C48">
        <v>2014</v>
      </c>
      <c r="D48" t="b">
        <v>1</v>
      </c>
      <c r="E48" t="s">
        <v>430</v>
      </c>
      <c r="F48" t="s">
        <v>302</v>
      </c>
      <c r="G48" t="s">
        <v>431</v>
      </c>
      <c r="L48" t="s">
        <v>432</v>
      </c>
      <c r="M48" t="s">
        <v>433</v>
      </c>
      <c r="N48" t="s">
        <v>434</v>
      </c>
      <c r="O48" t="s">
        <v>3432</v>
      </c>
      <c r="P48" t="s">
        <v>435</v>
      </c>
      <c r="Q48" t="s">
        <v>430</v>
      </c>
      <c r="R48" t="s">
        <v>355</v>
      </c>
      <c r="S48" t="s">
        <v>436</v>
      </c>
      <c r="T48">
        <v>400000</v>
      </c>
      <c r="Y48" t="s">
        <v>437</v>
      </c>
      <c r="Z48" t="s">
        <v>358</v>
      </c>
      <c r="AA48" t="s">
        <v>359</v>
      </c>
      <c r="AB48" t="s">
        <v>360</v>
      </c>
      <c r="AC48" t="s">
        <v>361</v>
      </c>
      <c r="AD48" t="s">
        <v>362</v>
      </c>
      <c r="AE48" t="s">
        <v>438</v>
      </c>
      <c r="AH48" t="s">
        <v>367</v>
      </c>
      <c r="AK48" s="103"/>
      <c r="AL48" s="103"/>
      <c r="AM48" s="103"/>
      <c r="AN48" t="b">
        <v>1</v>
      </c>
      <c r="AO48" s="103"/>
      <c r="AP48" t="b">
        <v>0</v>
      </c>
      <c r="AQ48" s="103"/>
      <c r="AT48" s="103"/>
      <c r="AW48" s="103"/>
      <c r="AX48" s="103"/>
      <c r="AY48" t="b">
        <v>0</v>
      </c>
      <c r="AZ48" s="103"/>
      <c r="BB48" s="103"/>
      <c r="BC48" s="103"/>
      <c r="BD48" s="103"/>
      <c r="BE48" s="103"/>
      <c r="BH48" t="b">
        <v>0</v>
      </c>
      <c r="BI48" s="103"/>
      <c r="BJ48" s="103" t="s">
        <v>678</v>
      </c>
      <c r="BK48" s="103" t="s">
        <v>2237</v>
      </c>
      <c r="BL48" s="103"/>
      <c r="BM48" s="103"/>
      <c r="BN48" s="103"/>
      <c r="BO48" s="103" t="b">
        <v>0</v>
      </c>
      <c r="BP48" s="103" t="b">
        <v>0</v>
      </c>
      <c r="BQ48" s="103"/>
      <c r="BR48" s="103" t="b">
        <v>0</v>
      </c>
      <c r="BS48" s="103"/>
      <c r="BT48" s="103" t="b">
        <v>0</v>
      </c>
      <c r="BU48" s="103" t="b">
        <v>1</v>
      </c>
      <c r="BV48" s="103" t="b">
        <v>0</v>
      </c>
      <c r="BW48" s="103"/>
      <c r="BX48" s="103"/>
      <c r="BY48" s="103"/>
      <c r="BZ48" s="103"/>
      <c r="CA48" s="103"/>
      <c r="CB48" s="103"/>
    </row>
    <row r="49" spans="1:80" x14ac:dyDescent="0.35">
      <c r="A49" t="s">
        <v>368</v>
      </c>
      <c r="B49">
        <v>2</v>
      </c>
      <c r="C49">
        <v>2014</v>
      </c>
      <c r="D49" t="b">
        <v>1</v>
      </c>
      <c r="E49" t="s">
        <v>369</v>
      </c>
      <c r="F49" t="s">
        <v>290</v>
      </c>
      <c r="G49" t="s">
        <v>370</v>
      </c>
      <c r="L49" t="s">
        <v>371</v>
      </c>
      <c r="M49" t="s">
        <v>372</v>
      </c>
      <c r="N49" t="s">
        <v>352</v>
      </c>
      <c r="O49" t="s">
        <v>373</v>
      </c>
      <c r="P49" t="s">
        <v>374</v>
      </c>
      <c r="Q49" t="s">
        <v>369</v>
      </c>
      <c r="R49" t="s">
        <v>355</v>
      </c>
      <c r="S49" t="s">
        <v>375</v>
      </c>
      <c r="T49">
        <v>791210</v>
      </c>
      <c r="Y49" t="s">
        <v>376</v>
      </c>
      <c r="Z49" t="s">
        <v>377</v>
      </c>
      <c r="AA49" t="s">
        <v>378</v>
      </c>
      <c r="AB49" t="s">
        <v>360</v>
      </c>
      <c r="AC49" t="s">
        <v>379</v>
      </c>
      <c r="AD49" t="s">
        <v>380</v>
      </c>
      <c r="AE49" t="s">
        <v>381</v>
      </c>
      <c r="AH49" t="s">
        <v>382</v>
      </c>
      <c r="AK49" s="103"/>
      <c r="AL49" s="103"/>
      <c r="AM49" s="103"/>
      <c r="AN49" t="b">
        <v>1</v>
      </c>
      <c r="AO49" s="103"/>
      <c r="AP49" t="b">
        <v>1</v>
      </c>
      <c r="AQ49" s="103">
        <v>42547</v>
      </c>
      <c r="AT49" s="103">
        <v>42843</v>
      </c>
      <c r="AW49" s="103">
        <v>41852</v>
      </c>
      <c r="AX49" s="103">
        <v>42582</v>
      </c>
      <c r="AY49" t="b">
        <v>0</v>
      </c>
      <c r="AZ49" s="103"/>
      <c r="BB49" s="103"/>
      <c r="BC49" s="103"/>
      <c r="BD49" s="103"/>
      <c r="BE49" s="103"/>
      <c r="BH49" t="b">
        <v>0</v>
      </c>
      <c r="BI49" s="103"/>
      <c r="BJ49" s="103" t="s">
        <v>826</v>
      </c>
      <c r="BK49" s="103" t="s">
        <v>475</v>
      </c>
      <c r="BL49" s="103"/>
      <c r="BM49" s="103"/>
      <c r="BN49" s="103"/>
      <c r="BO49" s="103" t="b">
        <v>0</v>
      </c>
      <c r="BP49" s="103" t="b">
        <v>0</v>
      </c>
      <c r="BQ49" s="103"/>
      <c r="BR49" s="103" t="b">
        <v>0</v>
      </c>
      <c r="BS49" s="103"/>
      <c r="BT49" s="103" t="b">
        <v>0</v>
      </c>
      <c r="BU49" s="103" t="b">
        <v>0</v>
      </c>
      <c r="BV49" s="103" t="b">
        <v>0</v>
      </c>
      <c r="BW49" s="103"/>
      <c r="BX49" s="103"/>
      <c r="BY49" s="103"/>
      <c r="BZ49" s="103"/>
      <c r="CA49" s="103"/>
      <c r="CB49" s="103"/>
    </row>
    <row r="50" spans="1:80" x14ac:dyDescent="0.35">
      <c r="A50" t="s">
        <v>487</v>
      </c>
      <c r="B50">
        <v>13</v>
      </c>
      <c r="C50">
        <v>2014</v>
      </c>
      <c r="D50" t="b">
        <v>1</v>
      </c>
      <c r="E50" t="s">
        <v>488</v>
      </c>
      <c r="F50" t="s">
        <v>290</v>
      </c>
      <c r="G50" t="s">
        <v>490</v>
      </c>
      <c r="L50" t="s">
        <v>491</v>
      </c>
      <c r="M50" t="s">
        <v>492</v>
      </c>
      <c r="N50" t="s">
        <v>352</v>
      </c>
      <c r="P50" t="s">
        <v>493</v>
      </c>
      <c r="Q50" t="s">
        <v>488</v>
      </c>
      <c r="R50" t="s">
        <v>355</v>
      </c>
      <c r="S50" t="s">
        <v>494</v>
      </c>
      <c r="T50">
        <v>400000</v>
      </c>
      <c r="Y50" t="s">
        <v>495</v>
      </c>
      <c r="Z50" t="s">
        <v>358</v>
      </c>
      <c r="AA50" t="s">
        <v>496</v>
      </c>
      <c r="AB50" t="s">
        <v>497</v>
      </c>
      <c r="AC50" t="s">
        <v>361</v>
      </c>
      <c r="AD50" t="s">
        <v>362</v>
      </c>
      <c r="AE50" t="s">
        <v>498</v>
      </c>
      <c r="AH50" t="s">
        <v>463</v>
      </c>
      <c r="AK50" s="103"/>
      <c r="AL50" s="103"/>
      <c r="AM50" s="103"/>
      <c r="AN50" t="b">
        <v>1</v>
      </c>
      <c r="AO50" s="103"/>
      <c r="AP50" t="b">
        <v>0</v>
      </c>
      <c r="AQ50" s="103">
        <v>42794</v>
      </c>
      <c r="AT50" s="103">
        <v>42843</v>
      </c>
      <c r="AW50" s="103"/>
      <c r="AX50" s="103"/>
      <c r="AY50" t="b">
        <v>0</v>
      </c>
      <c r="AZ50" s="103"/>
      <c r="BB50" s="103"/>
      <c r="BC50" s="103"/>
      <c r="BD50" s="103"/>
      <c r="BE50" s="103"/>
      <c r="BH50" t="b">
        <v>0</v>
      </c>
      <c r="BI50" s="103"/>
      <c r="BJ50" s="103" t="s">
        <v>489</v>
      </c>
      <c r="BK50" s="103" t="s">
        <v>2528</v>
      </c>
      <c r="BL50" s="103"/>
      <c r="BM50" s="103"/>
      <c r="BN50" s="103"/>
      <c r="BO50" s="103" t="b">
        <v>0</v>
      </c>
      <c r="BP50" s="103" t="b">
        <v>0</v>
      </c>
      <c r="BQ50" s="103"/>
      <c r="BR50" s="103" t="b">
        <v>0</v>
      </c>
      <c r="BS50" s="103"/>
      <c r="BT50" s="103" t="b">
        <v>0</v>
      </c>
      <c r="BU50" s="103" t="b">
        <v>1</v>
      </c>
      <c r="BV50" s="103" t="b">
        <v>0</v>
      </c>
      <c r="BW50" s="103"/>
      <c r="BX50" s="103"/>
      <c r="BY50" s="103"/>
      <c r="BZ50" s="103"/>
      <c r="CA50" s="103"/>
      <c r="CB50" s="103"/>
    </row>
    <row r="51" spans="1:80" x14ac:dyDescent="0.35">
      <c r="A51" t="s">
        <v>499</v>
      </c>
      <c r="B51">
        <v>14</v>
      </c>
      <c r="C51">
        <v>2014</v>
      </c>
      <c r="D51" t="b">
        <v>1</v>
      </c>
      <c r="E51" t="s">
        <v>500</v>
      </c>
      <c r="F51" t="s">
        <v>290</v>
      </c>
      <c r="G51" t="s">
        <v>501</v>
      </c>
      <c r="L51" t="s">
        <v>502</v>
      </c>
      <c r="M51" t="s">
        <v>503</v>
      </c>
      <c r="N51" t="s">
        <v>352</v>
      </c>
      <c r="P51" t="s">
        <v>504</v>
      </c>
      <c r="Q51" t="s">
        <v>500</v>
      </c>
      <c r="R51" t="s">
        <v>355</v>
      </c>
      <c r="S51" t="s">
        <v>505</v>
      </c>
      <c r="T51">
        <v>800000</v>
      </c>
      <c r="Y51" t="s">
        <v>506</v>
      </c>
      <c r="Z51" t="s">
        <v>377</v>
      </c>
      <c r="AA51" t="s">
        <v>496</v>
      </c>
      <c r="AB51" t="s">
        <v>497</v>
      </c>
      <c r="AC51" t="s">
        <v>405</v>
      </c>
      <c r="AD51" t="s">
        <v>507</v>
      </c>
      <c r="AE51" t="s">
        <v>508</v>
      </c>
      <c r="AH51" t="s">
        <v>393</v>
      </c>
      <c r="AK51" s="103"/>
      <c r="AL51" s="103"/>
      <c r="AM51" s="103"/>
      <c r="AN51" t="b">
        <v>1</v>
      </c>
      <c r="AO51" s="103"/>
      <c r="AP51" t="b">
        <v>1</v>
      </c>
      <c r="AQ51" s="103">
        <v>43158</v>
      </c>
      <c r="AT51" s="103"/>
      <c r="AW51" s="103"/>
      <c r="AX51" s="103"/>
      <c r="AY51" t="b">
        <v>0</v>
      </c>
      <c r="AZ51" s="103"/>
      <c r="BB51" s="103"/>
      <c r="BC51" s="103"/>
      <c r="BD51" s="103"/>
      <c r="BE51" s="103"/>
      <c r="BH51" t="b">
        <v>0</v>
      </c>
      <c r="BI51" s="103"/>
      <c r="BJ51" s="103" t="s">
        <v>826</v>
      </c>
      <c r="BK51" s="103" t="s">
        <v>439</v>
      </c>
      <c r="BL51" s="103"/>
      <c r="BM51" s="103"/>
      <c r="BN51" s="103"/>
      <c r="BO51" s="103" t="b">
        <v>0</v>
      </c>
      <c r="BP51" s="103" t="b">
        <v>0</v>
      </c>
      <c r="BQ51" s="103"/>
      <c r="BR51" s="103" t="b">
        <v>0</v>
      </c>
      <c r="BS51" s="103"/>
      <c r="BT51" s="103" t="b">
        <v>0</v>
      </c>
      <c r="BU51" s="103" t="b">
        <v>0</v>
      </c>
      <c r="BV51" s="103" t="b">
        <v>0</v>
      </c>
      <c r="BW51" s="103"/>
      <c r="BX51" s="103" t="s">
        <v>509</v>
      </c>
      <c r="BY51" s="103" t="s">
        <v>510</v>
      </c>
      <c r="BZ51" s="103"/>
      <c r="CA51" s="103"/>
      <c r="CB51" s="103"/>
    </row>
    <row r="52" spans="1:80" x14ac:dyDescent="0.35">
      <c r="A52" t="s">
        <v>440</v>
      </c>
      <c r="B52">
        <v>9</v>
      </c>
      <c r="C52">
        <v>2014</v>
      </c>
      <c r="D52" t="b">
        <v>1</v>
      </c>
      <c r="E52" t="s">
        <v>441</v>
      </c>
      <c r="F52" t="s">
        <v>290</v>
      </c>
      <c r="G52" t="s">
        <v>443</v>
      </c>
      <c r="L52" t="s">
        <v>444</v>
      </c>
      <c r="M52" t="s">
        <v>445</v>
      </c>
      <c r="N52" t="s">
        <v>446</v>
      </c>
      <c r="P52" t="s">
        <v>447</v>
      </c>
      <c r="Q52" t="s">
        <v>441</v>
      </c>
      <c r="R52" t="s">
        <v>355</v>
      </c>
      <c r="S52" t="s">
        <v>448</v>
      </c>
      <c r="T52">
        <v>800000</v>
      </c>
      <c r="Y52" t="s">
        <v>449</v>
      </c>
      <c r="Z52" t="s">
        <v>377</v>
      </c>
      <c r="AA52" t="s">
        <v>378</v>
      </c>
      <c r="AB52" t="s">
        <v>360</v>
      </c>
      <c r="AC52" t="s">
        <v>405</v>
      </c>
      <c r="AD52" t="s">
        <v>450</v>
      </c>
      <c r="AE52" t="s">
        <v>451</v>
      </c>
      <c r="AF52" t="s">
        <v>452</v>
      </c>
      <c r="AH52" t="s">
        <v>393</v>
      </c>
      <c r="AK52" s="103"/>
      <c r="AL52" s="103"/>
      <c r="AM52" s="103"/>
      <c r="AN52" t="b">
        <v>1</v>
      </c>
      <c r="AO52" s="103"/>
      <c r="AP52" t="b">
        <v>1</v>
      </c>
      <c r="AQ52" s="103">
        <v>43228</v>
      </c>
      <c r="AT52" s="103"/>
      <c r="AW52" s="103">
        <v>41852</v>
      </c>
      <c r="AX52" s="103">
        <v>42582</v>
      </c>
      <c r="AY52" t="b">
        <v>0</v>
      </c>
      <c r="AZ52" s="103"/>
      <c r="BB52" s="103"/>
      <c r="BC52" s="103"/>
      <c r="BD52" s="103"/>
      <c r="BE52" s="103"/>
      <c r="BH52" t="b">
        <v>0</v>
      </c>
      <c r="BI52" s="103"/>
      <c r="BJ52" s="103" t="s">
        <v>442</v>
      </c>
      <c r="BK52" s="103"/>
      <c r="BL52" s="103"/>
      <c r="BM52" s="103"/>
      <c r="BN52" s="103"/>
      <c r="BO52" s="103" t="b">
        <v>0</v>
      </c>
      <c r="BP52" s="103" t="b">
        <v>0</v>
      </c>
      <c r="BQ52" s="103"/>
      <c r="BR52" s="103" t="b">
        <v>0</v>
      </c>
      <c r="BS52" s="103"/>
      <c r="BT52" s="103" t="b">
        <v>0</v>
      </c>
      <c r="BU52" s="103" t="b">
        <v>1</v>
      </c>
      <c r="BV52" s="103" t="b">
        <v>0</v>
      </c>
      <c r="BW52" s="103"/>
      <c r="BX52" s="103"/>
      <c r="BY52" s="103"/>
      <c r="BZ52" s="103"/>
      <c r="CA52" s="103"/>
      <c r="CB52" s="103"/>
    </row>
    <row r="53" spans="1:80" x14ac:dyDescent="0.35">
      <c r="A53" t="s">
        <v>523</v>
      </c>
      <c r="B53">
        <v>16</v>
      </c>
      <c r="C53">
        <v>2014</v>
      </c>
      <c r="D53" t="b">
        <v>1</v>
      </c>
      <c r="E53" t="s">
        <v>524</v>
      </c>
      <c r="F53" t="s">
        <v>290</v>
      </c>
      <c r="G53" t="s">
        <v>525</v>
      </c>
      <c r="L53" t="s">
        <v>526</v>
      </c>
      <c r="M53" t="s">
        <v>527</v>
      </c>
      <c r="N53" t="s">
        <v>352</v>
      </c>
      <c r="P53" t="s">
        <v>528</v>
      </c>
      <c r="Q53" t="s">
        <v>524</v>
      </c>
      <c r="R53" t="s">
        <v>355</v>
      </c>
      <c r="S53" t="s">
        <v>529</v>
      </c>
      <c r="T53">
        <v>400000</v>
      </c>
      <c r="Y53" t="s">
        <v>530</v>
      </c>
      <c r="Z53" t="s">
        <v>358</v>
      </c>
      <c r="AA53" t="s">
        <v>378</v>
      </c>
      <c r="AB53" t="s">
        <v>360</v>
      </c>
      <c r="AC53" t="s">
        <v>361</v>
      </c>
      <c r="AD53" t="s">
        <v>531</v>
      </c>
      <c r="AE53" t="s">
        <v>532</v>
      </c>
      <c r="AH53" t="s">
        <v>408</v>
      </c>
      <c r="AK53" s="103"/>
      <c r="AL53" s="103"/>
      <c r="AM53" s="103"/>
      <c r="AN53" t="b">
        <v>1</v>
      </c>
      <c r="AO53" s="103"/>
      <c r="AP53" t="b">
        <v>1</v>
      </c>
      <c r="AQ53" s="103">
        <v>43193</v>
      </c>
      <c r="AT53" s="103"/>
      <c r="AW53" s="103">
        <v>41852</v>
      </c>
      <c r="AX53" s="103">
        <v>42582</v>
      </c>
      <c r="AY53" t="b">
        <v>0</v>
      </c>
      <c r="AZ53" s="103"/>
      <c r="BB53" s="103"/>
      <c r="BC53" s="103"/>
      <c r="BD53" s="103"/>
      <c r="BE53" s="103"/>
      <c r="BH53" t="b">
        <v>0</v>
      </c>
      <c r="BI53" s="103"/>
      <c r="BJ53" s="103" t="s">
        <v>572</v>
      </c>
      <c r="BK53" s="103" t="s">
        <v>2468</v>
      </c>
      <c r="BL53" s="103"/>
      <c r="BM53" s="103"/>
      <c r="BN53" s="103"/>
      <c r="BO53" s="103" t="b">
        <v>0</v>
      </c>
      <c r="BP53" s="103" t="b">
        <v>0</v>
      </c>
      <c r="BQ53" s="103"/>
      <c r="BR53" s="103" t="b">
        <v>0</v>
      </c>
      <c r="BS53" s="103"/>
      <c r="BT53" s="103" t="b">
        <v>0</v>
      </c>
      <c r="BU53" s="103" t="b">
        <v>1</v>
      </c>
      <c r="BV53" s="103" t="b">
        <v>0</v>
      </c>
      <c r="BW53" s="103"/>
      <c r="BX53" s="103"/>
      <c r="BY53" s="103"/>
      <c r="BZ53" s="103"/>
      <c r="CA53" s="103"/>
      <c r="CB53" s="103"/>
    </row>
    <row r="54" spans="1:80" x14ac:dyDescent="0.35">
      <c r="A54" t="s">
        <v>582</v>
      </c>
      <c r="B54">
        <v>121</v>
      </c>
      <c r="C54">
        <v>2014</v>
      </c>
      <c r="D54" t="b">
        <v>1</v>
      </c>
      <c r="E54" t="s">
        <v>583</v>
      </c>
      <c r="F54" t="s">
        <v>290</v>
      </c>
      <c r="G54" t="s">
        <v>585</v>
      </c>
      <c r="L54" t="s">
        <v>1905</v>
      </c>
      <c r="M54" t="s">
        <v>587</v>
      </c>
      <c r="N54" t="s">
        <v>446</v>
      </c>
      <c r="O54" t="s">
        <v>588</v>
      </c>
      <c r="P54" t="s">
        <v>589</v>
      </c>
      <c r="Q54" t="s">
        <v>583</v>
      </c>
      <c r="R54" t="s">
        <v>355</v>
      </c>
      <c r="S54" t="s">
        <v>590</v>
      </c>
      <c r="T54">
        <v>400000</v>
      </c>
      <c r="Y54" t="s">
        <v>591</v>
      </c>
      <c r="Z54" t="s">
        <v>358</v>
      </c>
      <c r="AA54" t="s">
        <v>378</v>
      </c>
      <c r="AB54" t="s">
        <v>360</v>
      </c>
      <c r="AC54" t="s">
        <v>361</v>
      </c>
      <c r="AD54" t="s">
        <v>362</v>
      </c>
      <c r="AE54" t="s">
        <v>592</v>
      </c>
      <c r="AF54" t="s">
        <v>2486</v>
      </c>
      <c r="AH54" t="s">
        <v>408</v>
      </c>
      <c r="AK54" s="103"/>
      <c r="AL54" s="103"/>
      <c r="AM54" s="103"/>
      <c r="AN54" t="b">
        <v>1</v>
      </c>
      <c r="AO54" s="103"/>
      <c r="AP54" t="b">
        <v>1</v>
      </c>
      <c r="AQ54" s="103">
        <v>42206</v>
      </c>
      <c r="AT54" s="103"/>
      <c r="AW54" s="103">
        <v>41852</v>
      </c>
      <c r="AX54" s="103">
        <v>42582</v>
      </c>
      <c r="AY54" t="b">
        <v>0</v>
      </c>
      <c r="AZ54" s="103"/>
      <c r="BB54" s="103"/>
      <c r="BC54" s="103"/>
      <c r="BD54" s="103"/>
      <c r="BE54" s="103"/>
      <c r="BH54" t="b">
        <v>0</v>
      </c>
      <c r="BI54" s="103"/>
      <c r="BJ54" s="103" t="s">
        <v>3436</v>
      </c>
      <c r="BK54" s="103" t="s">
        <v>2485</v>
      </c>
      <c r="BL54" s="103"/>
      <c r="BM54" s="103"/>
      <c r="BN54" s="103"/>
      <c r="BO54" s="103" t="b">
        <v>0</v>
      </c>
      <c r="BP54" s="103" t="b">
        <v>0</v>
      </c>
      <c r="BQ54" s="103"/>
      <c r="BR54" s="103" t="b">
        <v>0</v>
      </c>
      <c r="BS54" s="103"/>
      <c r="BT54" s="103" t="b">
        <v>0</v>
      </c>
      <c r="BU54" s="103" t="b">
        <v>0</v>
      </c>
      <c r="BV54" s="103" t="b">
        <v>0</v>
      </c>
      <c r="BW54" s="103"/>
      <c r="BX54" s="103" t="s">
        <v>2487</v>
      </c>
      <c r="BY54" s="103" t="s">
        <v>2488</v>
      </c>
      <c r="BZ54" s="103"/>
      <c r="CA54" s="103"/>
      <c r="CB54" s="103"/>
    </row>
    <row r="55" spans="1:80" x14ac:dyDescent="0.35">
      <c r="A55" t="s">
        <v>554</v>
      </c>
      <c r="B55">
        <v>20</v>
      </c>
      <c r="C55">
        <v>2014</v>
      </c>
      <c r="D55" t="b">
        <v>1</v>
      </c>
      <c r="E55" t="s">
        <v>555</v>
      </c>
      <c r="F55" t="s">
        <v>290</v>
      </c>
      <c r="G55" t="s">
        <v>556</v>
      </c>
      <c r="L55" t="s">
        <v>444</v>
      </c>
      <c r="M55" t="s">
        <v>557</v>
      </c>
      <c r="N55" t="s">
        <v>446</v>
      </c>
      <c r="P55" t="s">
        <v>558</v>
      </c>
      <c r="Q55" t="s">
        <v>555</v>
      </c>
      <c r="R55" t="s">
        <v>355</v>
      </c>
      <c r="S55" t="s">
        <v>559</v>
      </c>
      <c r="T55">
        <v>800000</v>
      </c>
      <c r="Y55" t="s">
        <v>560</v>
      </c>
      <c r="Z55" t="s">
        <v>377</v>
      </c>
      <c r="AA55" t="s">
        <v>359</v>
      </c>
      <c r="AB55" t="s">
        <v>550</v>
      </c>
      <c r="AC55" t="s">
        <v>405</v>
      </c>
      <c r="AD55" t="s">
        <v>561</v>
      </c>
      <c r="AE55" t="s">
        <v>562</v>
      </c>
      <c r="AH55" t="s">
        <v>522</v>
      </c>
      <c r="AK55" s="103"/>
      <c r="AL55" s="103"/>
      <c r="AM55" s="103"/>
      <c r="AN55" t="b">
        <v>1</v>
      </c>
      <c r="AO55" s="103"/>
      <c r="AP55" t="b">
        <v>0</v>
      </c>
      <c r="AQ55" s="103">
        <v>42801</v>
      </c>
      <c r="AT55" s="103"/>
      <c r="AW55" s="103">
        <v>41852</v>
      </c>
      <c r="AX55" s="103">
        <v>42582</v>
      </c>
      <c r="AY55" t="b">
        <v>0</v>
      </c>
      <c r="AZ55" s="103"/>
      <c r="BB55" s="103"/>
      <c r="BC55" s="103"/>
      <c r="BD55" s="103"/>
      <c r="BE55" s="103"/>
      <c r="BH55" t="b">
        <v>0</v>
      </c>
      <c r="BI55" s="103"/>
      <c r="BJ55" s="103"/>
      <c r="BK55" s="103"/>
      <c r="BL55" s="103"/>
      <c r="BM55" s="103"/>
      <c r="BN55" s="103"/>
      <c r="BO55" s="103" t="b">
        <v>0</v>
      </c>
      <c r="BP55" s="103" t="b">
        <v>0</v>
      </c>
      <c r="BQ55" s="103"/>
      <c r="BR55" s="103" t="b">
        <v>0</v>
      </c>
      <c r="BS55" s="103"/>
      <c r="BT55" s="103" t="b">
        <v>0</v>
      </c>
      <c r="BU55" s="103" t="b">
        <v>0</v>
      </c>
      <c r="BV55" s="103" t="b">
        <v>0</v>
      </c>
      <c r="BW55" s="103"/>
      <c r="BX55" s="103"/>
      <c r="BY55" s="103"/>
      <c r="BZ55" s="103"/>
      <c r="CA55" s="103"/>
      <c r="CB55" s="103"/>
    </row>
    <row r="56" spans="1:80" x14ac:dyDescent="0.35">
      <c r="A56" t="s">
        <v>420</v>
      </c>
      <c r="B56">
        <v>6</v>
      </c>
      <c r="C56">
        <v>2014</v>
      </c>
      <c r="D56" t="b">
        <v>1</v>
      </c>
      <c r="E56" t="s">
        <v>421</v>
      </c>
      <c r="F56" t="s">
        <v>290</v>
      </c>
      <c r="G56" t="s">
        <v>422</v>
      </c>
      <c r="L56" t="s">
        <v>423</v>
      </c>
      <c r="M56" t="s">
        <v>424</v>
      </c>
      <c r="N56" t="s">
        <v>352</v>
      </c>
      <c r="P56" t="s">
        <v>425</v>
      </c>
      <c r="Q56" t="s">
        <v>421</v>
      </c>
      <c r="R56" t="s">
        <v>355</v>
      </c>
      <c r="S56" t="s">
        <v>426</v>
      </c>
      <c r="T56">
        <v>400000</v>
      </c>
      <c r="Y56" t="s">
        <v>427</v>
      </c>
      <c r="Z56" t="s">
        <v>358</v>
      </c>
      <c r="AA56" t="s">
        <v>378</v>
      </c>
      <c r="AB56" t="s">
        <v>360</v>
      </c>
      <c r="AC56" t="s">
        <v>361</v>
      </c>
      <c r="AD56" t="s">
        <v>362</v>
      </c>
      <c r="AE56" t="s">
        <v>428</v>
      </c>
      <c r="AH56" t="s">
        <v>393</v>
      </c>
      <c r="AK56" s="103"/>
      <c r="AL56" s="103"/>
      <c r="AM56" s="103"/>
      <c r="AN56" t="b">
        <v>1</v>
      </c>
      <c r="AO56" s="103"/>
      <c r="AP56" t="b">
        <v>0</v>
      </c>
      <c r="AQ56" s="103">
        <v>43256</v>
      </c>
      <c r="AT56" s="103"/>
      <c r="AW56" s="103">
        <v>41852</v>
      </c>
      <c r="AX56" s="103">
        <v>42582</v>
      </c>
      <c r="AY56" t="b">
        <v>0</v>
      </c>
      <c r="AZ56" s="103"/>
      <c r="BB56" s="103"/>
      <c r="BC56" s="103"/>
      <c r="BD56" s="103"/>
      <c r="BE56" s="103"/>
      <c r="BH56" t="b">
        <v>0</v>
      </c>
      <c r="BI56" s="103"/>
      <c r="BJ56" s="103"/>
      <c r="BK56" s="103"/>
      <c r="BL56" s="103"/>
      <c r="BM56" s="103"/>
      <c r="BN56" s="103"/>
      <c r="BO56" s="103" t="b">
        <v>0</v>
      </c>
      <c r="BP56" s="103" t="b">
        <v>0</v>
      </c>
      <c r="BQ56" s="103"/>
      <c r="BR56" s="103" t="b">
        <v>0</v>
      </c>
      <c r="BS56" s="103"/>
      <c r="BT56" s="103" t="b">
        <v>0</v>
      </c>
      <c r="BU56" s="103" t="b">
        <v>0</v>
      </c>
      <c r="BV56" s="103" t="b">
        <v>0</v>
      </c>
      <c r="BW56" s="103"/>
      <c r="BX56" s="103" t="s">
        <v>2385</v>
      </c>
      <c r="BY56" s="103" t="s">
        <v>2386</v>
      </c>
      <c r="BZ56" s="103"/>
      <c r="CA56" s="103"/>
      <c r="CB56" s="103"/>
    </row>
    <row r="57" spans="1:80" x14ac:dyDescent="0.35">
      <c r="A57" t="s">
        <v>347</v>
      </c>
      <c r="B57">
        <v>1</v>
      </c>
      <c r="C57">
        <v>2014</v>
      </c>
      <c r="D57" t="b">
        <v>1</v>
      </c>
      <c r="E57" t="s">
        <v>348</v>
      </c>
      <c r="F57" t="s">
        <v>290</v>
      </c>
      <c r="G57" t="s">
        <v>349</v>
      </c>
      <c r="L57" t="s">
        <v>350</v>
      </c>
      <c r="M57" t="s">
        <v>351</v>
      </c>
      <c r="N57" t="s">
        <v>352</v>
      </c>
      <c r="O57" t="s">
        <v>353</v>
      </c>
      <c r="P57" t="s">
        <v>354</v>
      </c>
      <c r="Q57" t="s">
        <v>348</v>
      </c>
      <c r="R57" t="s">
        <v>355</v>
      </c>
      <c r="S57" t="s">
        <v>356</v>
      </c>
      <c r="T57">
        <v>400000</v>
      </c>
      <c r="Y57" t="s">
        <v>357</v>
      </c>
      <c r="Z57" t="s">
        <v>358</v>
      </c>
      <c r="AA57" t="s">
        <v>359</v>
      </c>
      <c r="AB57" t="s">
        <v>360</v>
      </c>
      <c r="AC57" t="s">
        <v>361</v>
      </c>
      <c r="AD57" t="s">
        <v>362</v>
      </c>
      <c r="AE57" t="s">
        <v>363</v>
      </c>
      <c r="AF57" t="s">
        <v>364</v>
      </c>
      <c r="AG57" t="s">
        <v>365</v>
      </c>
      <c r="AH57" t="s">
        <v>367</v>
      </c>
      <c r="AK57" s="103"/>
      <c r="AL57" s="103"/>
      <c r="AM57" s="103"/>
      <c r="AN57" t="b">
        <v>1</v>
      </c>
      <c r="AO57" s="103"/>
      <c r="AP57" t="b">
        <v>0</v>
      </c>
      <c r="AQ57" s="103">
        <v>43368</v>
      </c>
      <c r="AT57" s="103"/>
      <c r="AW57" s="103">
        <v>41852</v>
      </c>
      <c r="AX57" s="103">
        <v>42582</v>
      </c>
      <c r="AY57" t="b">
        <v>0</v>
      </c>
      <c r="AZ57" s="103"/>
      <c r="BB57" s="103"/>
      <c r="BC57" s="103"/>
      <c r="BD57" s="103"/>
      <c r="BE57" s="103"/>
      <c r="BH57" t="b">
        <v>0</v>
      </c>
      <c r="BI57" s="103"/>
      <c r="BJ57" s="103" t="s">
        <v>1246</v>
      </c>
      <c r="BK57" s="103" t="s">
        <v>674</v>
      </c>
      <c r="BL57" s="103"/>
      <c r="BM57" s="103"/>
      <c r="BN57" s="103"/>
      <c r="BO57" s="103" t="b">
        <v>0</v>
      </c>
      <c r="BP57" s="103" t="b">
        <v>0</v>
      </c>
      <c r="BQ57" s="103"/>
      <c r="BR57" s="103" t="b">
        <v>0</v>
      </c>
      <c r="BS57" s="103"/>
      <c r="BT57" s="103" t="b">
        <v>0</v>
      </c>
      <c r="BU57" s="103" t="b">
        <v>0</v>
      </c>
      <c r="BV57" s="103" t="b">
        <v>0</v>
      </c>
      <c r="BW57" s="103"/>
      <c r="BX57" s="103" t="s">
        <v>366</v>
      </c>
      <c r="BY57" s="103"/>
      <c r="BZ57" s="103"/>
      <c r="CA57" s="103"/>
      <c r="CB57" s="103"/>
    </row>
    <row r="58" spans="1:80" x14ac:dyDescent="0.35">
      <c r="A58" t="s">
        <v>593</v>
      </c>
      <c r="B58">
        <v>24</v>
      </c>
      <c r="C58">
        <v>2014</v>
      </c>
      <c r="D58" t="b">
        <v>1</v>
      </c>
      <c r="E58" t="s">
        <v>594</v>
      </c>
      <c r="F58" t="s">
        <v>290</v>
      </c>
      <c r="G58" t="s">
        <v>596</v>
      </c>
      <c r="L58" t="s">
        <v>597</v>
      </c>
      <c r="M58" t="s">
        <v>598</v>
      </c>
      <c r="N58" t="s">
        <v>352</v>
      </c>
      <c r="P58" t="s">
        <v>599</v>
      </c>
      <c r="Q58" t="s">
        <v>594</v>
      </c>
      <c r="R58" t="s">
        <v>355</v>
      </c>
      <c r="S58" t="s">
        <v>600</v>
      </c>
      <c r="T58">
        <v>800000</v>
      </c>
      <c r="Y58" t="s">
        <v>601</v>
      </c>
      <c r="Z58" t="s">
        <v>377</v>
      </c>
      <c r="AA58" t="s">
        <v>378</v>
      </c>
      <c r="AB58" t="s">
        <v>360</v>
      </c>
      <c r="AC58" t="s">
        <v>405</v>
      </c>
      <c r="AD58" t="s">
        <v>602</v>
      </c>
      <c r="AE58" t="s">
        <v>603</v>
      </c>
      <c r="AF58" t="s">
        <v>604</v>
      </c>
      <c r="AH58" t="s">
        <v>393</v>
      </c>
      <c r="AK58" s="103"/>
      <c r="AL58" s="103"/>
      <c r="AM58" s="103"/>
      <c r="AN58" t="b">
        <v>1</v>
      </c>
      <c r="AO58" s="103"/>
      <c r="AP58" t="b">
        <v>1</v>
      </c>
      <c r="AQ58" s="103">
        <v>43053</v>
      </c>
      <c r="AR58" t="s">
        <v>606</v>
      </c>
      <c r="AS58" t="s">
        <v>607</v>
      </c>
      <c r="AT58" s="103"/>
      <c r="AW58" s="103">
        <v>41852</v>
      </c>
      <c r="AX58" s="103">
        <v>42582</v>
      </c>
      <c r="AY58" t="b">
        <v>0</v>
      </c>
      <c r="AZ58" s="103"/>
      <c r="BB58" s="103"/>
      <c r="BC58" s="103"/>
      <c r="BD58" s="103"/>
      <c r="BE58" s="103"/>
      <c r="BH58" t="b">
        <v>0</v>
      </c>
      <c r="BI58" s="103"/>
      <c r="BJ58" s="103" t="s">
        <v>595</v>
      </c>
      <c r="BK58" s="103" t="s">
        <v>475</v>
      </c>
      <c r="BL58" s="103"/>
      <c r="BM58" s="103"/>
      <c r="BN58" s="103"/>
      <c r="BO58" s="103" t="b">
        <v>0</v>
      </c>
      <c r="BP58" s="103" t="b">
        <v>0</v>
      </c>
      <c r="BQ58" s="103"/>
      <c r="BR58" s="103" t="b">
        <v>0</v>
      </c>
      <c r="BS58" s="103"/>
      <c r="BT58" s="103" t="b">
        <v>0</v>
      </c>
      <c r="BU58" s="103" t="b">
        <v>0</v>
      </c>
      <c r="BV58" s="103" t="b">
        <v>0</v>
      </c>
      <c r="BW58" s="103"/>
      <c r="BX58" s="103" t="s">
        <v>605</v>
      </c>
      <c r="BY58" s="103" t="s">
        <v>510</v>
      </c>
      <c r="BZ58" s="103"/>
      <c r="CA58" s="103"/>
      <c r="CB58" s="103"/>
    </row>
    <row r="59" spans="1:80" x14ac:dyDescent="0.35">
      <c r="A59" t="s">
        <v>383</v>
      </c>
      <c r="B59">
        <v>3</v>
      </c>
      <c r="C59">
        <v>2014</v>
      </c>
      <c r="D59" t="b">
        <v>1</v>
      </c>
      <c r="E59" t="s">
        <v>384</v>
      </c>
      <c r="F59" t="s">
        <v>290</v>
      </c>
      <c r="G59" t="s">
        <v>385</v>
      </c>
      <c r="L59" t="s">
        <v>386</v>
      </c>
      <c r="M59" t="s">
        <v>387</v>
      </c>
      <c r="N59" t="s">
        <v>352</v>
      </c>
      <c r="P59" t="s">
        <v>388</v>
      </c>
      <c r="Q59" t="s">
        <v>384</v>
      </c>
      <c r="R59" t="s">
        <v>355</v>
      </c>
      <c r="S59" t="s">
        <v>389</v>
      </c>
      <c r="T59">
        <v>400000</v>
      </c>
      <c r="Y59" t="s">
        <v>390</v>
      </c>
      <c r="Z59" t="s">
        <v>358</v>
      </c>
      <c r="AA59" t="s">
        <v>378</v>
      </c>
      <c r="AB59" t="s">
        <v>360</v>
      </c>
      <c r="AC59" t="s">
        <v>361</v>
      </c>
      <c r="AD59" t="s">
        <v>362</v>
      </c>
      <c r="AE59" t="s">
        <v>391</v>
      </c>
      <c r="AH59" t="s">
        <v>393</v>
      </c>
      <c r="AK59" s="103"/>
      <c r="AL59" s="103"/>
      <c r="AM59" s="103"/>
      <c r="AN59" t="b">
        <v>1</v>
      </c>
      <c r="AO59" s="103"/>
      <c r="AP59" t="b">
        <v>1</v>
      </c>
      <c r="AQ59" s="103">
        <v>42997</v>
      </c>
      <c r="AT59" s="103"/>
      <c r="AW59" s="103">
        <v>41852</v>
      </c>
      <c r="AX59" s="103">
        <v>42582</v>
      </c>
      <c r="AY59" t="b">
        <v>0</v>
      </c>
      <c r="AZ59" s="103"/>
      <c r="BB59" s="103"/>
      <c r="BC59" s="103"/>
      <c r="BD59" s="103"/>
      <c r="BE59" s="103"/>
      <c r="BH59" t="b">
        <v>0</v>
      </c>
      <c r="BI59" s="103"/>
      <c r="BJ59" s="103"/>
      <c r="BK59" s="103"/>
      <c r="BL59" s="103"/>
      <c r="BM59" s="103"/>
      <c r="BN59" s="103"/>
      <c r="BO59" s="103" t="b">
        <v>0</v>
      </c>
      <c r="BP59" s="103" t="b">
        <v>0</v>
      </c>
      <c r="BQ59" s="103"/>
      <c r="BR59" s="103" t="b">
        <v>0</v>
      </c>
      <c r="BS59" s="103"/>
      <c r="BT59" s="103" t="b">
        <v>0</v>
      </c>
      <c r="BU59" s="103" t="b">
        <v>0</v>
      </c>
      <c r="BV59" s="103" t="b">
        <v>0</v>
      </c>
      <c r="BW59" s="103"/>
      <c r="BX59" s="103" t="s">
        <v>392</v>
      </c>
      <c r="BY59" s="103"/>
      <c r="BZ59" s="103"/>
      <c r="CA59" s="103"/>
      <c r="CB59" s="103"/>
    </row>
    <row r="60" spans="1:80" x14ac:dyDescent="0.35">
      <c r="A60" t="s">
        <v>411</v>
      </c>
      <c r="B60">
        <v>5</v>
      </c>
      <c r="C60">
        <v>2014</v>
      </c>
      <c r="D60" t="b">
        <v>1</v>
      </c>
      <c r="E60" t="s">
        <v>412</v>
      </c>
      <c r="F60" t="s">
        <v>290</v>
      </c>
      <c r="G60" t="s">
        <v>413</v>
      </c>
      <c r="L60" t="s">
        <v>414</v>
      </c>
      <c r="M60" t="s">
        <v>415</v>
      </c>
      <c r="N60" t="s">
        <v>352</v>
      </c>
      <c r="P60" t="s">
        <v>416</v>
      </c>
      <c r="Q60" t="s">
        <v>412</v>
      </c>
      <c r="R60" t="s">
        <v>355</v>
      </c>
      <c r="S60" t="s">
        <v>417</v>
      </c>
      <c r="T60">
        <v>400000</v>
      </c>
      <c r="Y60" t="s">
        <v>418</v>
      </c>
      <c r="Z60" t="s">
        <v>358</v>
      </c>
      <c r="AA60" t="s">
        <v>359</v>
      </c>
      <c r="AB60" t="s">
        <v>360</v>
      </c>
      <c r="AC60" t="s">
        <v>361</v>
      </c>
      <c r="AD60" t="s">
        <v>362</v>
      </c>
      <c r="AE60" t="s">
        <v>419</v>
      </c>
      <c r="AH60" t="s">
        <v>367</v>
      </c>
      <c r="AK60" s="103"/>
      <c r="AL60" s="103"/>
      <c r="AM60" s="103"/>
      <c r="AN60" t="b">
        <v>1</v>
      </c>
      <c r="AO60" s="103"/>
      <c r="AP60" t="b">
        <v>1</v>
      </c>
      <c r="AQ60" s="103"/>
      <c r="AT60" s="103"/>
      <c r="AW60" s="103">
        <v>41852</v>
      </c>
      <c r="AX60" s="103">
        <v>42582</v>
      </c>
      <c r="AY60" t="b">
        <v>0</v>
      </c>
      <c r="AZ60" s="103"/>
      <c r="BB60" s="103"/>
      <c r="BC60" s="103"/>
      <c r="BD60" s="103"/>
      <c r="BE60" s="103"/>
      <c r="BH60" t="b">
        <v>0</v>
      </c>
      <c r="BI60" s="103"/>
      <c r="BJ60" s="103"/>
      <c r="BK60" s="103"/>
      <c r="BL60" s="103"/>
      <c r="BM60" s="103"/>
      <c r="BN60" s="103"/>
      <c r="BO60" s="103" t="b">
        <v>0</v>
      </c>
      <c r="BP60" s="103" t="b">
        <v>0</v>
      </c>
      <c r="BQ60" s="103"/>
      <c r="BR60" s="103" t="b">
        <v>0</v>
      </c>
      <c r="BS60" s="103"/>
      <c r="BT60" s="103" t="b">
        <v>0</v>
      </c>
      <c r="BU60" s="103" t="b">
        <v>0</v>
      </c>
      <c r="BV60" s="103" t="b">
        <v>0</v>
      </c>
      <c r="BW60" s="103"/>
      <c r="BX60" s="103"/>
      <c r="BY60" s="103"/>
      <c r="BZ60" s="103"/>
      <c r="CA60" s="103"/>
      <c r="CB60" s="103"/>
    </row>
    <row r="61" spans="1:80" x14ac:dyDescent="0.35">
      <c r="A61" t="s">
        <v>608</v>
      </c>
      <c r="B61">
        <v>25</v>
      </c>
      <c r="C61">
        <v>2014</v>
      </c>
      <c r="D61" t="b">
        <v>1</v>
      </c>
      <c r="E61" t="s">
        <v>609</v>
      </c>
      <c r="F61" t="s">
        <v>290</v>
      </c>
      <c r="G61" t="s">
        <v>610</v>
      </c>
      <c r="L61" t="s">
        <v>611</v>
      </c>
      <c r="M61" t="s">
        <v>612</v>
      </c>
      <c r="N61" t="s">
        <v>352</v>
      </c>
      <c r="P61" t="s">
        <v>568</v>
      </c>
      <c r="Q61" t="s">
        <v>609</v>
      </c>
      <c r="R61" t="s">
        <v>355</v>
      </c>
      <c r="S61" t="s">
        <v>613</v>
      </c>
      <c r="T61">
        <v>500000</v>
      </c>
      <c r="Y61" t="s">
        <v>614</v>
      </c>
      <c r="Z61" t="s">
        <v>615</v>
      </c>
      <c r="AA61" t="s">
        <v>616</v>
      </c>
      <c r="AB61" t="s">
        <v>497</v>
      </c>
      <c r="AC61" t="s">
        <v>551</v>
      </c>
      <c r="AD61" t="s">
        <v>617</v>
      </c>
      <c r="AE61" t="s">
        <v>618</v>
      </c>
      <c r="AH61" t="s">
        <v>393</v>
      </c>
      <c r="AK61" s="103"/>
      <c r="AL61" s="103"/>
      <c r="AM61" s="103"/>
      <c r="AN61" t="b">
        <v>1</v>
      </c>
      <c r="AO61" s="103"/>
      <c r="AP61" t="b">
        <v>1</v>
      </c>
      <c r="AQ61" s="103">
        <v>42500</v>
      </c>
      <c r="AT61" s="103">
        <v>42765</v>
      </c>
      <c r="AW61" s="103">
        <v>41852</v>
      </c>
      <c r="AX61" s="103">
        <v>42582</v>
      </c>
      <c r="AY61" t="b">
        <v>0</v>
      </c>
      <c r="AZ61" s="103"/>
      <c r="BB61" s="103"/>
      <c r="BC61" s="103"/>
      <c r="BD61" s="103"/>
      <c r="BE61" s="103"/>
      <c r="BH61" t="b">
        <v>0</v>
      </c>
      <c r="BI61" s="103"/>
      <c r="BJ61" s="103" t="s">
        <v>2471</v>
      </c>
      <c r="BK61" s="103" t="s">
        <v>475</v>
      </c>
      <c r="BL61" s="103"/>
      <c r="BM61" s="103"/>
      <c r="BN61" s="103"/>
      <c r="BO61" s="103" t="b">
        <v>0</v>
      </c>
      <c r="BP61" s="103" t="b">
        <v>0</v>
      </c>
      <c r="BQ61" s="103"/>
      <c r="BR61" s="103" t="b">
        <v>0</v>
      </c>
      <c r="BS61" s="103"/>
      <c r="BT61" s="103" t="b">
        <v>0</v>
      </c>
      <c r="BU61" s="103" t="b">
        <v>0</v>
      </c>
      <c r="BV61" s="103" t="b">
        <v>0</v>
      </c>
      <c r="BW61" s="103"/>
      <c r="BX61" s="103"/>
      <c r="BY61" s="103"/>
      <c r="BZ61" s="103"/>
      <c r="CA61" s="103"/>
      <c r="CB61" s="103"/>
    </row>
    <row r="62" spans="1:80" x14ac:dyDescent="0.35">
      <c r="A62" t="s">
        <v>563</v>
      </c>
      <c r="B62">
        <v>21</v>
      </c>
      <c r="C62">
        <v>2014</v>
      </c>
      <c r="D62" t="b">
        <v>1</v>
      </c>
      <c r="E62" t="s">
        <v>564</v>
      </c>
      <c r="F62" t="s">
        <v>290</v>
      </c>
      <c r="G62" t="s">
        <v>565</v>
      </c>
      <c r="L62" t="s">
        <v>566</v>
      </c>
      <c r="M62" t="s">
        <v>567</v>
      </c>
      <c r="N62" t="s">
        <v>352</v>
      </c>
      <c r="P62" t="s">
        <v>568</v>
      </c>
      <c r="Q62" t="s">
        <v>564</v>
      </c>
      <c r="R62" t="s">
        <v>355</v>
      </c>
      <c r="S62" t="s">
        <v>569</v>
      </c>
      <c r="T62">
        <v>400000</v>
      </c>
      <c r="Y62" t="s">
        <v>570</v>
      </c>
      <c r="Z62" t="s">
        <v>358</v>
      </c>
      <c r="AA62" t="s">
        <v>359</v>
      </c>
      <c r="AB62" t="s">
        <v>550</v>
      </c>
      <c r="AC62" t="s">
        <v>361</v>
      </c>
      <c r="AD62" t="s">
        <v>362</v>
      </c>
      <c r="AE62" t="s">
        <v>571</v>
      </c>
      <c r="AH62" t="s">
        <v>553</v>
      </c>
      <c r="AK62" s="103"/>
      <c r="AL62" s="103"/>
      <c r="AM62" s="103"/>
      <c r="AN62" t="b">
        <v>1</v>
      </c>
      <c r="AO62" s="103"/>
      <c r="AP62" t="b">
        <v>1</v>
      </c>
      <c r="AQ62" s="103">
        <v>43235</v>
      </c>
      <c r="AT62" s="103">
        <v>43726</v>
      </c>
      <c r="AW62" s="103">
        <v>41852</v>
      </c>
      <c r="AX62" s="103">
        <v>42582</v>
      </c>
      <c r="AY62" t="b">
        <v>0</v>
      </c>
      <c r="AZ62" s="103"/>
      <c r="BB62" s="103"/>
      <c r="BC62" s="103"/>
      <c r="BD62" s="103"/>
      <c r="BE62" s="103"/>
      <c r="BH62" t="b">
        <v>0</v>
      </c>
      <c r="BI62" s="103"/>
      <c r="BJ62" s="103"/>
      <c r="BK62" s="103"/>
      <c r="BL62" s="103"/>
      <c r="BM62" s="103"/>
      <c r="BN62" s="103"/>
      <c r="BO62" s="103" t="b">
        <v>0</v>
      </c>
      <c r="BP62" s="103" t="b">
        <v>0</v>
      </c>
      <c r="BQ62" s="103"/>
      <c r="BR62" s="103" t="b">
        <v>0</v>
      </c>
      <c r="BS62" s="103"/>
      <c r="BT62" s="103" t="b">
        <v>0</v>
      </c>
      <c r="BU62" s="103" t="b">
        <v>0</v>
      </c>
      <c r="BV62" s="103" t="b">
        <v>0</v>
      </c>
      <c r="BW62" s="103"/>
      <c r="BX62" s="103"/>
      <c r="BY62" s="103"/>
      <c r="BZ62" s="103"/>
      <c r="CA62" s="103"/>
      <c r="CB62" s="103"/>
    </row>
    <row r="63" spans="1:80" x14ac:dyDescent="0.35">
      <c r="A63" t="s">
        <v>511</v>
      </c>
      <c r="B63">
        <v>15</v>
      </c>
      <c r="C63">
        <v>2014</v>
      </c>
      <c r="D63" t="b">
        <v>1</v>
      </c>
      <c r="E63" t="s">
        <v>512</v>
      </c>
      <c r="F63" t="s">
        <v>290</v>
      </c>
      <c r="G63" t="s">
        <v>513</v>
      </c>
      <c r="L63" t="s">
        <v>514</v>
      </c>
      <c r="M63" t="s">
        <v>515</v>
      </c>
      <c r="N63" t="s">
        <v>352</v>
      </c>
      <c r="P63" t="s">
        <v>516</v>
      </c>
      <c r="Q63" t="s">
        <v>512</v>
      </c>
      <c r="R63" t="s">
        <v>355</v>
      </c>
      <c r="S63" t="s">
        <v>517</v>
      </c>
      <c r="T63">
        <v>800000</v>
      </c>
      <c r="Y63" t="s">
        <v>518</v>
      </c>
      <c r="Z63" t="s">
        <v>377</v>
      </c>
      <c r="AA63" t="s">
        <v>519</v>
      </c>
      <c r="AB63" t="s">
        <v>497</v>
      </c>
      <c r="AC63" t="s">
        <v>405</v>
      </c>
      <c r="AD63" t="s">
        <v>520</v>
      </c>
      <c r="AE63" t="s">
        <v>521</v>
      </c>
      <c r="AH63" t="s">
        <v>522</v>
      </c>
      <c r="AK63" s="103"/>
      <c r="AL63" s="103"/>
      <c r="AM63" s="103"/>
      <c r="AN63" t="b">
        <v>1</v>
      </c>
      <c r="AO63" s="103"/>
      <c r="AP63" t="b">
        <v>0</v>
      </c>
      <c r="AQ63" s="103">
        <v>42802</v>
      </c>
      <c r="AT63" s="103"/>
      <c r="AW63" s="103">
        <v>41852</v>
      </c>
      <c r="AX63" s="103">
        <v>42582</v>
      </c>
      <c r="AY63" t="b">
        <v>0</v>
      </c>
      <c r="AZ63" s="103"/>
      <c r="BB63" s="103"/>
      <c r="BC63" s="103"/>
      <c r="BD63" s="103"/>
      <c r="BE63" s="103"/>
      <c r="BH63" t="b">
        <v>0</v>
      </c>
      <c r="BI63" s="103"/>
      <c r="BJ63" s="103" t="s">
        <v>3433</v>
      </c>
      <c r="BK63" s="103" t="s">
        <v>2528</v>
      </c>
      <c r="BL63" s="103"/>
      <c r="BM63" s="103"/>
      <c r="BN63" s="103"/>
      <c r="BO63" s="103" t="b">
        <v>0</v>
      </c>
      <c r="BP63" s="103" t="b">
        <v>0</v>
      </c>
      <c r="BQ63" s="103"/>
      <c r="BR63" s="103" t="b">
        <v>0</v>
      </c>
      <c r="BS63" s="103"/>
      <c r="BT63" s="103" t="b">
        <v>0</v>
      </c>
      <c r="BU63" s="103" t="b">
        <v>1</v>
      </c>
      <c r="BV63" s="103" t="b">
        <v>0</v>
      </c>
      <c r="BW63" s="103"/>
      <c r="BX63" s="103"/>
      <c r="BY63" s="103"/>
      <c r="BZ63" s="103"/>
      <c r="CA63" s="103"/>
      <c r="CB63" s="103"/>
    </row>
    <row r="64" spans="1:80" x14ac:dyDescent="0.35">
      <c r="A64" t="s">
        <v>476</v>
      </c>
      <c r="B64">
        <v>12</v>
      </c>
      <c r="C64">
        <v>2014</v>
      </c>
      <c r="D64" t="b">
        <v>1</v>
      </c>
      <c r="E64" t="s">
        <v>477</v>
      </c>
      <c r="F64" t="s">
        <v>290</v>
      </c>
      <c r="G64" t="s">
        <v>478</v>
      </c>
      <c r="L64" t="s">
        <v>479</v>
      </c>
      <c r="M64" t="s">
        <v>480</v>
      </c>
      <c r="N64" t="s">
        <v>352</v>
      </c>
      <c r="O64" t="s">
        <v>481</v>
      </c>
      <c r="P64" t="s">
        <v>482</v>
      </c>
      <c r="Q64" t="s">
        <v>477</v>
      </c>
      <c r="R64" t="s">
        <v>355</v>
      </c>
      <c r="S64" t="s">
        <v>389</v>
      </c>
      <c r="T64">
        <v>611445</v>
      </c>
      <c r="Y64" t="s">
        <v>483</v>
      </c>
      <c r="Z64" t="s">
        <v>377</v>
      </c>
      <c r="AA64" t="s">
        <v>359</v>
      </c>
      <c r="AB64" t="s">
        <v>360</v>
      </c>
      <c r="AC64" t="s">
        <v>484</v>
      </c>
      <c r="AD64" t="s">
        <v>485</v>
      </c>
      <c r="AE64" t="s">
        <v>486</v>
      </c>
      <c r="AH64" t="s">
        <v>463</v>
      </c>
      <c r="AK64" s="103"/>
      <c r="AL64" s="103"/>
      <c r="AM64" s="103"/>
      <c r="AN64" t="b">
        <v>1</v>
      </c>
      <c r="AO64" s="103"/>
      <c r="AP64" t="b">
        <v>0</v>
      </c>
      <c r="AQ64" s="103"/>
      <c r="AT64" s="103"/>
      <c r="AW64" s="103">
        <v>41852</v>
      </c>
      <c r="AX64" s="103">
        <v>42582</v>
      </c>
      <c r="AY64" t="b">
        <v>0</v>
      </c>
      <c r="AZ64" s="103"/>
      <c r="BB64" s="103"/>
      <c r="BC64" s="103"/>
      <c r="BD64" s="103"/>
      <c r="BE64" s="103"/>
      <c r="BH64" t="b">
        <v>0</v>
      </c>
      <c r="BI64" s="103"/>
      <c r="BJ64" s="103"/>
      <c r="BK64" s="103"/>
      <c r="BL64" s="103"/>
      <c r="BM64" s="103"/>
      <c r="BN64" s="103"/>
      <c r="BO64" s="103" t="b">
        <v>0</v>
      </c>
      <c r="BP64" s="103" t="b">
        <v>0</v>
      </c>
      <c r="BQ64" s="103"/>
      <c r="BR64" s="103" t="b">
        <v>0</v>
      </c>
      <c r="BS64" s="103"/>
      <c r="BT64" s="103" t="b">
        <v>0</v>
      </c>
      <c r="BU64" s="103" t="b">
        <v>0</v>
      </c>
      <c r="BV64" s="103" t="b">
        <v>0</v>
      </c>
      <c r="BW64" s="103"/>
      <c r="BX64" s="103"/>
      <c r="BY64" s="103"/>
      <c r="BZ64" s="103"/>
      <c r="CA64" s="103"/>
      <c r="CB64" s="103"/>
    </row>
    <row r="65" spans="1:80" x14ac:dyDescent="0.35">
      <c r="A65" t="s">
        <v>394</v>
      </c>
      <c r="B65">
        <v>4</v>
      </c>
      <c r="C65">
        <v>2014</v>
      </c>
      <c r="D65" t="b">
        <v>1</v>
      </c>
      <c r="E65" t="s">
        <v>395</v>
      </c>
      <c r="F65" t="s">
        <v>290</v>
      </c>
      <c r="G65" t="s">
        <v>396</v>
      </c>
      <c r="L65" t="s">
        <v>397</v>
      </c>
      <c r="M65" t="s">
        <v>398</v>
      </c>
      <c r="N65" t="s">
        <v>352</v>
      </c>
      <c r="O65" t="s">
        <v>399</v>
      </c>
      <c r="P65" t="s">
        <v>400</v>
      </c>
      <c r="Q65" t="s">
        <v>401</v>
      </c>
      <c r="R65" t="s">
        <v>355</v>
      </c>
      <c r="S65" t="s">
        <v>402</v>
      </c>
      <c r="T65">
        <v>800000</v>
      </c>
      <c r="Y65" t="s">
        <v>403</v>
      </c>
      <c r="Z65" t="s">
        <v>404</v>
      </c>
      <c r="AA65" t="s">
        <v>378</v>
      </c>
      <c r="AB65" t="s">
        <v>360</v>
      </c>
      <c r="AC65" t="s">
        <v>405</v>
      </c>
      <c r="AD65" t="s">
        <v>395</v>
      </c>
      <c r="AE65" t="s">
        <v>406</v>
      </c>
      <c r="AF65" t="s">
        <v>407</v>
      </c>
      <c r="AH65" t="s">
        <v>408</v>
      </c>
      <c r="AI65" t="s">
        <v>409</v>
      </c>
      <c r="AJ65" t="s">
        <v>410</v>
      </c>
      <c r="AK65" s="103"/>
      <c r="AL65" s="103"/>
      <c r="AM65" s="103"/>
      <c r="AN65" t="b">
        <v>1</v>
      </c>
      <c r="AO65" s="103"/>
      <c r="AP65" t="b">
        <v>1</v>
      </c>
      <c r="AQ65" s="103">
        <v>42948</v>
      </c>
      <c r="AT65" s="103"/>
      <c r="AW65" s="103">
        <v>41852</v>
      </c>
      <c r="AX65" s="103">
        <v>42582</v>
      </c>
      <c r="AY65" t="b">
        <v>0</v>
      </c>
      <c r="AZ65" s="103"/>
      <c r="BB65" s="103"/>
      <c r="BC65" s="103"/>
      <c r="BD65" s="103"/>
      <c r="BE65" s="103"/>
      <c r="BH65" t="b">
        <v>0</v>
      </c>
      <c r="BI65" s="103"/>
      <c r="BJ65" s="103"/>
      <c r="BK65" s="103"/>
      <c r="BL65" s="103"/>
      <c r="BM65" s="103"/>
      <c r="BN65" s="103"/>
      <c r="BO65" s="103" t="b">
        <v>0</v>
      </c>
      <c r="BP65" s="103" t="b">
        <v>0</v>
      </c>
      <c r="BQ65" s="103"/>
      <c r="BR65" s="103" t="b">
        <v>0</v>
      </c>
      <c r="BS65" s="103"/>
      <c r="BT65" s="103" t="b">
        <v>0</v>
      </c>
      <c r="BU65" s="103" t="b">
        <v>0</v>
      </c>
      <c r="BV65" s="103" t="b">
        <v>0</v>
      </c>
      <c r="BW65" s="103"/>
      <c r="BX65" s="103"/>
      <c r="BY65" s="103"/>
      <c r="BZ65" s="103"/>
      <c r="CA65" s="103"/>
      <c r="CB65" s="103"/>
    </row>
    <row r="66" spans="1:80" x14ac:dyDescent="0.35">
      <c r="A66" t="s">
        <v>533</v>
      </c>
      <c r="B66">
        <v>18</v>
      </c>
      <c r="C66">
        <v>2014</v>
      </c>
      <c r="D66" t="b">
        <v>1</v>
      </c>
      <c r="E66" t="s">
        <v>534</v>
      </c>
      <c r="F66" t="s">
        <v>302</v>
      </c>
      <c r="G66" t="s">
        <v>535</v>
      </c>
      <c r="L66" t="s">
        <v>536</v>
      </c>
      <c r="M66" t="s">
        <v>537</v>
      </c>
      <c r="N66" t="s">
        <v>434</v>
      </c>
      <c r="P66" t="s">
        <v>538</v>
      </c>
      <c r="Q66" t="s">
        <v>534</v>
      </c>
      <c r="R66" t="s">
        <v>355</v>
      </c>
      <c r="S66" t="s">
        <v>539</v>
      </c>
      <c r="T66">
        <v>400000</v>
      </c>
      <c r="Y66" t="s">
        <v>540</v>
      </c>
      <c r="Z66" t="s">
        <v>358</v>
      </c>
      <c r="AA66" t="s">
        <v>519</v>
      </c>
      <c r="AB66" t="s">
        <v>497</v>
      </c>
      <c r="AC66" t="s">
        <v>361</v>
      </c>
      <c r="AD66" t="s">
        <v>541</v>
      </c>
      <c r="AE66" t="s">
        <v>542</v>
      </c>
      <c r="AH66" t="s">
        <v>463</v>
      </c>
      <c r="AK66" s="103"/>
      <c r="AL66" s="103"/>
      <c r="AM66" s="103"/>
      <c r="AN66" t="b">
        <v>1</v>
      </c>
      <c r="AO66" s="103"/>
      <c r="AP66" t="b">
        <v>0</v>
      </c>
      <c r="AQ66" s="103"/>
      <c r="AT66" s="103"/>
      <c r="AW66" s="103">
        <v>41852</v>
      </c>
      <c r="AX66" s="103">
        <v>42582</v>
      </c>
      <c r="AY66" t="b">
        <v>0</v>
      </c>
      <c r="AZ66" s="103"/>
      <c r="BB66" s="103"/>
      <c r="BC66" s="103"/>
      <c r="BD66" s="103"/>
      <c r="BE66" s="103"/>
      <c r="BH66" t="b">
        <v>0</v>
      </c>
      <c r="BI66" s="103"/>
      <c r="BJ66" s="103"/>
      <c r="BK66" s="103"/>
      <c r="BL66" s="103"/>
      <c r="BM66" s="103"/>
      <c r="BN66" s="103"/>
      <c r="BO66" s="103" t="b">
        <v>0</v>
      </c>
      <c r="BP66" s="103" t="b">
        <v>0</v>
      </c>
      <c r="BQ66" s="103"/>
      <c r="BR66" s="103" t="b">
        <v>0</v>
      </c>
      <c r="BS66" s="103"/>
      <c r="BT66" s="103" t="b">
        <v>0</v>
      </c>
      <c r="BU66" s="103" t="b">
        <v>0</v>
      </c>
      <c r="BV66" s="103" t="b">
        <v>0</v>
      </c>
      <c r="BW66" s="103"/>
      <c r="BX66" s="103"/>
      <c r="BY66" s="103"/>
      <c r="BZ66" s="103"/>
      <c r="CA66" s="103"/>
      <c r="CB66" s="103"/>
    </row>
    <row r="67" spans="1:80" x14ac:dyDescent="0.35">
      <c r="A67" t="s">
        <v>619</v>
      </c>
      <c r="B67">
        <v>26</v>
      </c>
      <c r="C67">
        <v>2014</v>
      </c>
      <c r="D67" t="b">
        <v>1</v>
      </c>
      <c r="E67" t="s">
        <v>408</v>
      </c>
      <c r="F67" t="s">
        <v>290</v>
      </c>
      <c r="G67" t="s">
        <v>620</v>
      </c>
      <c r="L67" t="s">
        <v>621</v>
      </c>
      <c r="M67" t="s">
        <v>622</v>
      </c>
      <c r="N67" t="s">
        <v>446</v>
      </c>
      <c r="P67" t="s">
        <v>623</v>
      </c>
      <c r="Q67" t="s">
        <v>624</v>
      </c>
      <c r="R67" t="s">
        <v>355</v>
      </c>
      <c r="S67" t="s">
        <v>625</v>
      </c>
      <c r="T67">
        <v>400000</v>
      </c>
      <c r="Y67" t="s">
        <v>626</v>
      </c>
      <c r="Z67" t="s">
        <v>358</v>
      </c>
      <c r="AA67" t="s">
        <v>627</v>
      </c>
      <c r="AB67" t="s">
        <v>497</v>
      </c>
      <c r="AC67" t="s">
        <v>361</v>
      </c>
      <c r="AD67" t="s">
        <v>541</v>
      </c>
      <c r="AE67" t="s">
        <v>628</v>
      </c>
      <c r="AH67" t="s">
        <v>408</v>
      </c>
      <c r="AK67" s="103"/>
      <c r="AL67" s="103"/>
      <c r="AM67" s="103"/>
      <c r="AN67" t="b">
        <v>1</v>
      </c>
      <c r="AO67" s="103"/>
      <c r="AP67" t="b">
        <v>0</v>
      </c>
      <c r="AQ67" s="103"/>
      <c r="AT67" s="103"/>
      <c r="AW67" s="103">
        <v>41852</v>
      </c>
      <c r="AX67" s="103">
        <v>42582</v>
      </c>
      <c r="AY67" t="b">
        <v>0</v>
      </c>
      <c r="AZ67" s="103"/>
      <c r="BB67" s="103"/>
      <c r="BC67" s="103"/>
      <c r="BD67" s="103"/>
      <c r="BE67" s="103"/>
      <c r="BH67" t="b">
        <v>0</v>
      </c>
      <c r="BI67" s="103"/>
      <c r="BJ67" s="103" t="s">
        <v>2571</v>
      </c>
      <c r="BK67" s="103" t="s">
        <v>2528</v>
      </c>
      <c r="BL67" s="103"/>
      <c r="BM67" s="103"/>
      <c r="BN67" s="103"/>
      <c r="BO67" s="103" t="b">
        <v>0</v>
      </c>
      <c r="BP67" s="103" t="b">
        <v>0</v>
      </c>
      <c r="BQ67" s="103"/>
      <c r="BR67" s="103" t="b">
        <v>0</v>
      </c>
      <c r="BS67" s="103"/>
      <c r="BT67" s="103" t="b">
        <v>0</v>
      </c>
      <c r="BU67" s="103" t="b">
        <v>0</v>
      </c>
      <c r="BV67" s="103" t="b">
        <v>0</v>
      </c>
      <c r="BW67" s="103"/>
      <c r="BX67" s="103"/>
      <c r="BY67" s="103"/>
      <c r="BZ67" s="103"/>
      <c r="CA67" s="103"/>
      <c r="CB67" s="103"/>
    </row>
    <row r="68" spans="1:80" x14ac:dyDescent="0.35">
      <c r="A68" t="s">
        <v>573</v>
      </c>
      <c r="B68">
        <v>22</v>
      </c>
      <c r="C68">
        <v>2014</v>
      </c>
      <c r="D68" t="b">
        <v>1</v>
      </c>
      <c r="E68" t="s">
        <v>574</v>
      </c>
      <c r="F68" t="s">
        <v>290</v>
      </c>
      <c r="G68" t="s">
        <v>575</v>
      </c>
      <c r="L68" t="s">
        <v>576</v>
      </c>
      <c r="M68" t="s">
        <v>577</v>
      </c>
      <c r="N68" t="s">
        <v>446</v>
      </c>
      <c r="P68" t="s">
        <v>578</v>
      </c>
      <c r="Q68" t="s">
        <v>574</v>
      </c>
      <c r="R68" t="s">
        <v>355</v>
      </c>
      <c r="S68" t="s">
        <v>579</v>
      </c>
      <c r="T68">
        <v>400000</v>
      </c>
      <c r="Y68" t="s">
        <v>580</v>
      </c>
      <c r="Z68" t="s">
        <v>358</v>
      </c>
      <c r="AA68" t="s">
        <v>359</v>
      </c>
      <c r="AB68" t="s">
        <v>550</v>
      </c>
      <c r="AC68" t="s">
        <v>361</v>
      </c>
      <c r="AD68" t="s">
        <v>362</v>
      </c>
      <c r="AE68" t="s">
        <v>581</v>
      </c>
      <c r="AH68" t="s">
        <v>522</v>
      </c>
      <c r="AK68" s="103"/>
      <c r="AL68" s="103"/>
      <c r="AM68" s="103"/>
      <c r="AN68" t="b">
        <v>1</v>
      </c>
      <c r="AO68" s="103"/>
      <c r="AP68" t="b">
        <v>1</v>
      </c>
      <c r="AQ68" s="103">
        <v>43410</v>
      </c>
      <c r="AT68" s="103"/>
      <c r="AU68" t="s">
        <v>2469</v>
      </c>
      <c r="AW68" s="103">
        <v>41852</v>
      </c>
      <c r="AX68" s="103">
        <v>42582</v>
      </c>
      <c r="AY68" t="b">
        <v>0</v>
      </c>
      <c r="AZ68" s="103"/>
      <c r="BB68" s="103"/>
      <c r="BC68" s="103"/>
      <c r="BD68" s="103"/>
      <c r="BE68" s="103"/>
      <c r="BH68" t="b">
        <v>0</v>
      </c>
      <c r="BI68" s="103"/>
      <c r="BJ68" s="103" t="s">
        <v>3435</v>
      </c>
      <c r="BK68" s="103" t="s">
        <v>2506</v>
      </c>
      <c r="BL68" s="103"/>
      <c r="BM68" s="103"/>
      <c r="BN68" s="103"/>
      <c r="BO68" s="103" t="b">
        <v>0</v>
      </c>
      <c r="BP68" s="103" t="b">
        <v>0</v>
      </c>
      <c r="BQ68" s="103"/>
      <c r="BR68" s="103" t="b">
        <v>0</v>
      </c>
      <c r="BS68" s="103"/>
      <c r="BT68" s="103" t="b">
        <v>0</v>
      </c>
      <c r="BU68" s="103" t="b">
        <v>0</v>
      </c>
      <c r="BV68" s="103" t="b">
        <v>0</v>
      </c>
      <c r="BW68" s="103"/>
      <c r="BX68" s="103"/>
      <c r="BY68" s="103"/>
      <c r="BZ68" s="103"/>
      <c r="CA68" s="103"/>
      <c r="CB68" s="103"/>
    </row>
    <row r="69" spans="1:80" x14ac:dyDescent="0.35">
      <c r="A69" t="s">
        <v>695</v>
      </c>
      <c r="B69">
        <v>31</v>
      </c>
      <c r="C69">
        <v>2015</v>
      </c>
      <c r="D69" t="b">
        <v>1</v>
      </c>
      <c r="E69" t="s">
        <v>696</v>
      </c>
      <c r="F69" t="s">
        <v>302</v>
      </c>
      <c r="G69" t="s">
        <v>697</v>
      </c>
      <c r="H69" t="s">
        <v>698</v>
      </c>
      <c r="L69" t="s">
        <v>699</v>
      </c>
      <c r="M69" t="s">
        <v>700</v>
      </c>
      <c r="N69" t="s">
        <v>434</v>
      </c>
      <c r="O69" t="s">
        <v>701</v>
      </c>
      <c r="P69" t="s">
        <v>702</v>
      </c>
      <c r="Q69" t="s">
        <v>696</v>
      </c>
      <c r="R69" t="s">
        <v>355</v>
      </c>
      <c r="S69" t="s">
        <v>703</v>
      </c>
      <c r="T69">
        <v>400000</v>
      </c>
      <c r="Y69" t="s">
        <v>704</v>
      </c>
      <c r="Z69" t="s">
        <v>358</v>
      </c>
      <c r="AA69" t="s">
        <v>705</v>
      </c>
      <c r="AB69" t="s">
        <v>550</v>
      </c>
      <c r="AC69" t="s">
        <v>361</v>
      </c>
      <c r="AD69" t="s">
        <v>541</v>
      </c>
      <c r="AE69" t="s">
        <v>706</v>
      </c>
      <c r="AF69" t="s">
        <v>707</v>
      </c>
      <c r="AG69" t="s">
        <v>708</v>
      </c>
      <c r="AH69" t="s">
        <v>367</v>
      </c>
      <c r="AI69" t="s">
        <v>710</v>
      </c>
      <c r="AJ69" t="s">
        <v>711</v>
      </c>
      <c r="AK69" s="103"/>
      <c r="AL69" s="103"/>
      <c r="AM69" s="103"/>
      <c r="AN69" t="b">
        <v>1</v>
      </c>
      <c r="AO69" s="103"/>
      <c r="AP69" t="b">
        <v>1</v>
      </c>
      <c r="AQ69" s="103">
        <v>43220</v>
      </c>
      <c r="AT69" s="103">
        <v>43724</v>
      </c>
      <c r="AW69" s="103">
        <v>42248</v>
      </c>
      <c r="AX69" s="103">
        <v>43008</v>
      </c>
      <c r="AY69" t="b">
        <v>0</v>
      </c>
      <c r="AZ69" s="103"/>
      <c r="BB69" s="103"/>
      <c r="BC69" s="103"/>
      <c r="BD69" s="103"/>
      <c r="BE69" s="103"/>
      <c r="BH69" t="b">
        <v>0</v>
      </c>
      <c r="BI69" s="103"/>
      <c r="BJ69" s="103" t="s">
        <v>1877</v>
      </c>
      <c r="BK69" s="103" t="s">
        <v>2506</v>
      </c>
      <c r="BL69" s="103"/>
      <c r="BM69" s="103"/>
      <c r="BN69" s="103"/>
      <c r="BO69" s="103" t="b">
        <v>0</v>
      </c>
      <c r="BP69" s="103" t="b">
        <v>0</v>
      </c>
      <c r="BQ69" s="103"/>
      <c r="BR69" s="103" t="b">
        <v>0</v>
      </c>
      <c r="BS69" s="103"/>
      <c r="BT69" s="103" t="b">
        <v>0</v>
      </c>
      <c r="BU69" s="103" t="b">
        <v>0</v>
      </c>
      <c r="BV69" s="103" t="b">
        <v>0</v>
      </c>
      <c r="BW69" s="103"/>
      <c r="BX69" s="103" t="s">
        <v>709</v>
      </c>
      <c r="BY69" s="103" t="s">
        <v>673</v>
      </c>
      <c r="BZ69" s="103"/>
      <c r="CA69" s="103"/>
      <c r="CB69" s="103"/>
    </row>
    <row r="70" spans="1:80" x14ac:dyDescent="0.35">
      <c r="A70" t="s">
        <v>629</v>
      </c>
      <c r="B70">
        <v>27</v>
      </c>
      <c r="C70">
        <v>2015</v>
      </c>
      <c r="D70" t="b">
        <v>1</v>
      </c>
      <c r="E70" t="s">
        <v>630</v>
      </c>
      <c r="F70" t="s">
        <v>290</v>
      </c>
      <c r="G70" t="s">
        <v>631</v>
      </c>
      <c r="H70" t="s">
        <v>632</v>
      </c>
      <c r="L70" t="s">
        <v>633</v>
      </c>
      <c r="M70" t="s">
        <v>634</v>
      </c>
      <c r="N70" t="s">
        <v>352</v>
      </c>
      <c r="P70" t="s">
        <v>635</v>
      </c>
      <c r="Q70" t="s">
        <v>630</v>
      </c>
      <c r="R70" t="s">
        <v>355</v>
      </c>
      <c r="S70" t="s">
        <v>636</v>
      </c>
      <c r="T70">
        <v>800000</v>
      </c>
      <c r="Y70" t="s">
        <v>637</v>
      </c>
      <c r="Z70" t="s">
        <v>377</v>
      </c>
      <c r="AA70" t="s">
        <v>359</v>
      </c>
      <c r="AB70" t="s">
        <v>550</v>
      </c>
      <c r="AC70" t="s">
        <v>405</v>
      </c>
      <c r="AD70" t="s">
        <v>637</v>
      </c>
      <c r="AE70" t="s">
        <v>638</v>
      </c>
      <c r="AF70" t="s">
        <v>639</v>
      </c>
      <c r="AG70" t="s">
        <v>640</v>
      </c>
      <c r="AH70" t="s">
        <v>643</v>
      </c>
      <c r="AI70" t="s">
        <v>644</v>
      </c>
      <c r="AJ70" t="s">
        <v>645</v>
      </c>
      <c r="AK70" s="103"/>
      <c r="AL70" s="103"/>
      <c r="AM70" s="103"/>
      <c r="AN70" t="b">
        <v>1</v>
      </c>
      <c r="AO70" s="103"/>
      <c r="AP70" t="b">
        <v>0</v>
      </c>
      <c r="AQ70" s="103"/>
      <c r="AT70" s="103"/>
      <c r="AW70" s="103">
        <v>42248</v>
      </c>
      <c r="AX70" s="103">
        <v>43008</v>
      </c>
      <c r="AY70" t="b">
        <v>0</v>
      </c>
      <c r="AZ70" s="103"/>
      <c r="BB70" s="103"/>
      <c r="BC70" s="103"/>
      <c r="BD70" s="103"/>
      <c r="BE70" s="103"/>
      <c r="BH70" t="b">
        <v>0</v>
      </c>
      <c r="BI70" s="103"/>
      <c r="BJ70" s="103"/>
      <c r="BK70" s="103"/>
      <c r="BL70" s="103"/>
      <c r="BM70" s="103"/>
      <c r="BN70" s="103"/>
      <c r="BO70" s="103" t="b">
        <v>0</v>
      </c>
      <c r="BP70" s="103" t="b">
        <v>0</v>
      </c>
      <c r="BQ70" s="103"/>
      <c r="BR70" s="103" t="b">
        <v>0</v>
      </c>
      <c r="BS70" s="103"/>
      <c r="BT70" s="103" t="b">
        <v>0</v>
      </c>
      <c r="BU70" s="103" t="b">
        <v>0</v>
      </c>
      <c r="BV70" s="103" t="b">
        <v>0</v>
      </c>
      <c r="BW70" s="103"/>
      <c r="BX70" s="103" t="s">
        <v>641</v>
      </c>
      <c r="BY70" s="103" t="s">
        <v>642</v>
      </c>
      <c r="BZ70" s="103"/>
      <c r="CA70" s="103"/>
      <c r="CB70" s="103"/>
    </row>
    <row r="71" spans="1:80" x14ac:dyDescent="0.35">
      <c r="A71" t="s">
        <v>864</v>
      </c>
      <c r="B71">
        <v>42</v>
      </c>
      <c r="C71">
        <v>2015</v>
      </c>
      <c r="D71" t="b">
        <v>1</v>
      </c>
      <c r="E71" t="s">
        <v>369</v>
      </c>
      <c r="F71" t="s">
        <v>290</v>
      </c>
      <c r="G71" t="s">
        <v>370</v>
      </c>
      <c r="H71" t="s">
        <v>865</v>
      </c>
      <c r="I71" t="s">
        <v>2478</v>
      </c>
      <c r="J71" t="s">
        <v>2479</v>
      </c>
      <c r="K71" t="s">
        <v>2480</v>
      </c>
      <c r="L71" t="s">
        <v>2020</v>
      </c>
      <c r="M71" t="s">
        <v>2481</v>
      </c>
      <c r="N71" t="s">
        <v>866</v>
      </c>
      <c r="O71" t="s">
        <v>867</v>
      </c>
      <c r="P71" t="s">
        <v>374</v>
      </c>
      <c r="Q71" t="s">
        <v>369</v>
      </c>
      <c r="R71" t="s">
        <v>355</v>
      </c>
      <c r="S71" t="s">
        <v>375</v>
      </c>
      <c r="T71">
        <v>800000</v>
      </c>
      <c r="Y71" t="s">
        <v>868</v>
      </c>
      <c r="Z71" t="s">
        <v>377</v>
      </c>
      <c r="AA71" t="s">
        <v>378</v>
      </c>
      <c r="AB71" t="s">
        <v>360</v>
      </c>
      <c r="AC71" t="s">
        <v>405</v>
      </c>
      <c r="AD71" t="s">
        <v>869</v>
      </c>
      <c r="AE71" t="s">
        <v>381</v>
      </c>
      <c r="AF71" t="s">
        <v>870</v>
      </c>
      <c r="AG71" t="s">
        <v>871</v>
      </c>
      <c r="AH71" t="s">
        <v>382</v>
      </c>
      <c r="AI71" t="s">
        <v>873</v>
      </c>
      <c r="AJ71" t="s">
        <v>874</v>
      </c>
      <c r="AK71" s="103"/>
      <c r="AL71" s="103"/>
      <c r="AM71" s="103"/>
      <c r="AN71" t="b">
        <v>1</v>
      </c>
      <c r="AO71" s="103"/>
      <c r="AP71" t="b">
        <v>1</v>
      </c>
      <c r="AQ71" s="103">
        <v>43340</v>
      </c>
      <c r="AR71" t="s">
        <v>2482</v>
      </c>
      <c r="AT71" s="103"/>
      <c r="AW71" s="103">
        <v>42248</v>
      </c>
      <c r="AX71" s="103">
        <v>43008</v>
      </c>
      <c r="AY71" t="b">
        <v>0</v>
      </c>
      <c r="AZ71" s="103"/>
      <c r="BB71" s="103"/>
      <c r="BC71" s="103"/>
      <c r="BD71" s="103"/>
      <c r="BE71" s="103"/>
      <c r="BH71" t="b">
        <v>0</v>
      </c>
      <c r="BI71" s="103"/>
      <c r="BJ71" s="103" t="s">
        <v>826</v>
      </c>
      <c r="BK71" s="103" t="s">
        <v>475</v>
      </c>
      <c r="BL71" s="103"/>
      <c r="BM71" s="103"/>
      <c r="BN71" s="103"/>
      <c r="BO71" s="103" t="b">
        <v>0</v>
      </c>
      <c r="BP71" s="103" t="b">
        <v>0</v>
      </c>
      <c r="BQ71" s="103"/>
      <c r="BR71" s="103" t="b">
        <v>0</v>
      </c>
      <c r="BS71" s="103"/>
      <c r="BT71" s="103" t="b">
        <v>0</v>
      </c>
      <c r="BU71" s="103" t="b">
        <v>0</v>
      </c>
      <c r="BV71" s="103" t="b">
        <v>0</v>
      </c>
      <c r="BW71" s="103"/>
      <c r="BX71" s="103" t="s">
        <v>872</v>
      </c>
      <c r="BY71" s="103" t="s">
        <v>642</v>
      </c>
      <c r="BZ71" s="103"/>
      <c r="CA71" s="103"/>
      <c r="CB71" s="103"/>
    </row>
    <row r="72" spans="1:80" x14ac:dyDescent="0.35">
      <c r="A72" t="s">
        <v>776</v>
      </c>
      <c r="B72">
        <v>37</v>
      </c>
      <c r="C72">
        <v>2015</v>
      </c>
      <c r="D72" t="b">
        <v>1</v>
      </c>
      <c r="E72" t="s">
        <v>777</v>
      </c>
      <c r="F72" t="s">
        <v>290</v>
      </c>
      <c r="G72" t="s">
        <v>778</v>
      </c>
      <c r="H72" t="s">
        <v>779</v>
      </c>
      <c r="I72" t="s">
        <v>3092</v>
      </c>
      <c r="J72" t="s">
        <v>3093</v>
      </c>
      <c r="K72" t="s">
        <v>3094</v>
      </c>
      <c r="L72" t="s">
        <v>780</v>
      </c>
      <c r="M72" t="s">
        <v>781</v>
      </c>
      <c r="N72" t="s">
        <v>352</v>
      </c>
      <c r="O72" t="s">
        <v>782</v>
      </c>
      <c r="P72" t="s">
        <v>783</v>
      </c>
      <c r="Q72" t="s">
        <v>777</v>
      </c>
      <c r="R72" t="s">
        <v>355</v>
      </c>
      <c r="S72" t="s">
        <v>784</v>
      </c>
      <c r="T72">
        <v>635000</v>
      </c>
      <c r="Y72" t="s">
        <v>785</v>
      </c>
      <c r="Z72" t="s">
        <v>377</v>
      </c>
      <c r="AA72" t="s">
        <v>359</v>
      </c>
      <c r="AB72" t="s">
        <v>550</v>
      </c>
      <c r="AC72" t="s">
        <v>786</v>
      </c>
      <c r="AD72" t="s">
        <v>787</v>
      </c>
      <c r="AE72" t="s">
        <v>788</v>
      </c>
      <c r="AF72" t="s">
        <v>789</v>
      </c>
      <c r="AG72" t="s">
        <v>790</v>
      </c>
      <c r="AH72" t="s">
        <v>382</v>
      </c>
      <c r="AI72" t="s">
        <v>793</v>
      </c>
      <c r="AK72" s="103"/>
      <c r="AL72" s="103"/>
      <c r="AM72" s="103"/>
      <c r="AN72" t="b">
        <v>1</v>
      </c>
      <c r="AO72" s="103"/>
      <c r="AP72" t="b">
        <v>0</v>
      </c>
      <c r="AQ72" s="103"/>
      <c r="AT72" s="103"/>
      <c r="AW72" s="103">
        <v>42248</v>
      </c>
      <c r="AX72" s="103">
        <v>43008</v>
      </c>
      <c r="AY72" t="b">
        <v>0</v>
      </c>
      <c r="AZ72" s="103"/>
      <c r="BB72" s="103"/>
      <c r="BC72" s="103"/>
      <c r="BD72" s="103"/>
      <c r="BE72" s="103"/>
      <c r="BH72" t="b">
        <v>0</v>
      </c>
      <c r="BI72" s="103"/>
      <c r="BJ72" s="103" t="s">
        <v>3434</v>
      </c>
      <c r="BK72" s="103" t="s">
        <v>2926</v>
      </c>
      <c r="BL72" s="103"/>
      <c r="BM72" s="103"/>
      <c r="BN72" s="103"/>
      <c r="BO72" s="103" t="b">
        <v>0</v>
      </c>
      <c r="BP72" s="103" t="b">
        <v>0</v>
      </c>
      <c r="BQ72" s="103"/>
      <c r="BR72" s="103" t="b">
        <v>0</v>
      </c>
      <c r="BS72" s="103"/>
      <c r="BT72" s="103" t="b">
        <v>1</v>
      </c>
      <c r="BU72" s="103" t="b">
        <v>0</v>
      </c>
      <c r="BV72" s="103" t="b">
        <v>0</v>
      </c>
      <c r="BW72" s="103"/>
      <c r="BX72" s="103" t="s">
        <v>791</v>
      </c>
      <c r="BY72" s="103" t="s">
        <v>792</v>
      </c>
      <c r="BZ72" s="103"/>
      <c r="CA72" s="103"/>
      <c r="CB72" s="103"/>
    </row>
    <row r="73" spans="1:80" x14ac:dyDescent="0.35">
      <c r="A73" t="s">
        <v>844</v>
      </c>
      <c r="B73">
        <v>41</v>
      </c>
      <c r="C73">
        <v>2015</v>
      </c>
      <c r="D73" t="b">
        <v>1</v>
      </c>
      <c r="E73" t="s">
        <v>845</v>
      </c>
      <c r="F73" t="s">
        <v>846</v>
      </c>
      <c r="G73" t="s">
        <v>501</v>
      </c>
      <c r="H73" t="s">
        <v>847</v>
      </c>
      <c r="I73" t="s">
        <v>848</v>
      </c>
      <c r="J73" t="s">
        <v>849</v>
      </c>
      <c r="K73" t="s">
        <v>850</v>
      </c>
      <c r="L73" t="s">
        <v>851</v>
      </c>
      <c r="M73" t="s">
        <v>852</v>
      </c>
      <c r="N73" t="s">
        <v>853</v>
      </c>
      <c r="O73" t="s">
        <v>854</v>
      </c>
      <c r="P73" t="s">
        <v>504</v>
      </c>
      <c r="Q73" t="s">
        <v>845</v>
      </c>
      <c r="R73" t="s">
        <v>355</v>
      </c>
      <c r="S73" t="s">
        <v>505</v>
      </c>
      <c r="T73">
        <v>800000</v>
      </c>
      <c r="Y73" t="s">
        <v>855</v>
      </c>
      <c r="Z73" t="s">
        <v>377</v>
      </c>
      <c r="AA73" t="s">
        <v>378</v>
      </c>
      <c r="AB73" t="s">
        <v>360</v>
      </c>
      <c r="AC73" t="s">
        <v>405</v>
      </c>
      <c r="AD73" t="s">
        <v>855</v>
      </c>
      <c r="AE73" t="s">
        <v>856</v>
      </c>
      <c r="AF73" t="s">
        <v>857</v>
      </c>
      <c r="AG73" t="s">
        <v>858</v>
      </c>
      <c r="AH73" t="s">
        <v>393</v>
      </c>
      <c r="AI73" t="s">
        <v>860</v>
      </c>
      <c r="AJ73" t="s">
        <v>861</v>
      </c>
      <c r="AK73" s="103"/>
      <c r="AL73" s="103"/>
      <c r="AM73" s="103"/>
      <c r="AN73" t="b">
        <v>1</v>
      </c>
      <c r="AO73" s="103"/>
      <c r="AP73" t="b">
        <v>1</v>
      </c>
      <c r="AQ73" s="103">
        <v>43543</v>
      </c>
      <c r="AR73" t="s">
        <v>862</v>
      </c>
      <c r="AS73" t="s">
        <v>863</v>
      </c>
      <c r="AT73" s="103">
        <v>43600</v>
      </c>
      <c r="AW73" s="103">
        <v>42248</v>
      </c>
      <c r="AX73" s="103">
        <v>43008</v>
      </c>
      <c r="AY73" t="b">
        <v>1</v>
      </c>
      <c r="AZ73" s="103">
        <v>43159</v>
      </c>
      <c r="BB73" s="103"/>
      <c r="BC73" s="103"/>
      <c r="BD73" s="103"/>
      <c r="BE73" s="103">
        <v>42132</v>
      </c>
      <c r="BH73" t="b">
        <v>0</v>
      </c>
      <c r="BI73" s="103"/>
      <c r="BJ73" s="103" t="s">
        <v>678</v>
      </c>
      <c r="BK73" s="103" t="s">
        <v>2378</v>
      </c>
      <c r="BL73" s="103"/>
      <c r="BM73" s="103"/>
      <c r="BN73" s="103"/>
      <c r="BO73" s="103" t="b">
        <v>0</v>
      </c>
      <c r="BP73" s="103" t="b">
        <v>0</v>
      </c>
      <c r="BQ73" s="103"/>
      <c r="BR73" s="103" t="b">
        <v>0</v>
      </c>
      <c r="BS73" s="103"/>
      <c r="BT73" s="103" t="b">
        <v>0</v>
      </c>
      <c r="BU73" s="103" t="b">
        <v>0</v>
      </c>
      <c r="BV73" s="103" t="b">
        <v>0</v>
      </c>
      <c r="BW73" s="103"/>
      <c r="BX73" s="103" t="s">
        <v>859</v>
      </c>
      <c r="BY73" s="103" t="s">
        <v>642</v>
      </c>
      <c r="BZ73" s="103"/>
      <c r="CA73" s="103"/>
      <c r="CB73" s="103"/>
    </row>
    <row r="74" spans="1:80" x14ac:dyDescent="0.35">
      <c r="A74" t="s">
        <v>808</v>
      </c>
      <c r="B74">
        <v>39</v>
      </c>
      <c r="C74">
        <v>2015</v>
      </c>
      <c r="D74" t="b">
        <v>1</v>
      </c>
      <c r="E74" t="s">
        <v>524</v>
      </c>
      <c r="F74" t="s">
        <v>290</v>
      </c>
      <c r="G74" t="s">
        <v>525</v>
      </c>
      <c r="H74" t="s">
        <v>809</v>
      </c>
      <c r="I74" t="s">
        <v>810</v>
      </c>
      <c r="J74" t="s">
        <v>811</v>
      </c>
      <c r="K74" t="s">
        <v>812</v>
      </c>
      <c r="L74" t="s">
        <v>526</v>
      </c>
      <c r="M74" t="s">
        <v>527</v>
      </c>
      <c r="N74" t="s">
        <v>352</v>
      </c>
      <c r="O74" t="s">
        <v>813</v>
      </c>
      <c r="P74" t="s">
        <v>814</v>
      </c>
      <c r="Q74" t="s">
        <v>524</v>
      </c>
      <c r="R74" t="s">
        <v>355</v>
      </c>
      <c r="S74" t="s">
        <v>529</v>
      </c>
      <c r="T74">
        <v>450000</v>
      </c>
      <c r="Y74" t="s">
        <v>815</v>
      </c>
      <c r="Z74" t="s">
        <v>358</v>
      </c>
      <c r="AA74" t="s">
        <v>378</v>
      </c>
      <c r="AB74" t="s">
        <v>360</v>
      </c>
      <c r="AC74" t="s">
        <v>816</v>
      </c>
      <c r="AD74" t="s">
        <v>817</v>
      </c>
      <c r="AE74" t="s">
        <v>532</v>
      </c>
      <c r="AF74" t="s">
        <v>818</v>
      </c>
      <c r="AG74" t="s">
        <v>819</v>
      </c>
      <c r="AH74" t="s">
        <v>408</v>
      </c>
      <c r="AI74" t="s">
        <v>822</v>
      </c>
      <c r="AJ74" t="s">
        <v>823</v>
      </c>
      <c r="AK74" s="103"/>
      <c r="AL74" s="103"/>
      <c r="AM74" s="103"/>
      <c r="AN74" t="b">
        <v>1</v>
      </c>
      <c r="AO74" s="103"/>
      <c r="AP74" t="b">
        <v>0</v>
      </c>
      <c r="AQ74" s="103"/>
      <c r="AT74" s="103"/>
      <c r="AW74" s="103">
        <v>42248</v>
      </c>
      <c r="AX74" s="103">
        <v>43008</v>
      </c>
      <c r="AY74" t="b">
        <v>0</v>
      </c>
      <c r="AZ74" s="103">
        <v>43159</v>
      </c>
      <c r="BB74" s="103"/>
      <c r="BC74" s="103"/>
      <c r="BD74" s="103"/>
      <c r="BE74" s="103">
        <v>42121</v>
      </c>
      <c r="BH74" t="b">
        <v>0</v>
      </c>
      <c r="BI74" s="103"/>
      <c r="BJ74" s="103" t="s">
        <v>572</v>
      </c>
      <c r="BK74" s="103"/>
      <c r="BL74" s="103"/>
      <c r="BM74" s="103"/>
      <c r="BN74" s="103"/>
      <c r="BO74" s="103" t="b">
        <v>0</v>
      </c>
      <c r="BP74" s="103" t="b">
        <v>0</v>
      </c>
      <c r="BQ74" s="103"/>
      <c r="BR74" s="103" t="b">
        <v>0</v>
      </c>
      <c r="BS74" s="103"/>
      <c r="BT74" s="103" t="b">
        <v>0</v>
      </c>
      <c r="BU74" s="103" t="b">
        <v>0</v>
      </c>
      <c r="BV74" s="103" t="b">
        <v>0</v>
      </c>
      <c r="BW74" s="103"/>
      <c r="BX74" s="103" t="s">
        <v>820</v>
      </c>
      <c r="BY74" s="103" t="s">
        <v>821</v>
      </c>
      <c r="BZ74" s="103"/>
      <c r="CA74" s="103"/>
      <c r="CB74" s="103"/>
    </row>
    <row r="75" spans="1:80" x14ac:dyDescent="0.35">
      <c r="A75" t="s">
        <v>646</v>
      </c>
      <c r="B75">
        <v>28</v>
      </c>
      <c r="C75">
        <v>2015</v>
      </c>
      <c r="D75" t="b">
        <v>1</v>
      </c>
      <c r="E75" t="s">
        <v>583</v>
      </c>
      <c r="F75" t="s">
        <v>290</v>
      </c>
      <c r="G75" t="s">
        <v>585</v>
      </c>
      <c r="H75" t="s">
        <v>647</v>
      </c>
      <c r="I75" t="s">
        <v>648</v>
      </c>
      <c r="J75" t="s">
        <v>649</v>
      </c>
      <c r="K75" t="s">
        <v>650</v>
      </c>
      <c r="L75" t="s">
        <v>586</v>
      </c>
      <c r="M75" t="s">
        <v>587</v>
      </c>
      <c r="N75" t="s">
        <v>446</v>
      </c>
      <c r="O75" t="s">
        <v>588</v>
      </c>
      <c r="P75" t="s">
        <v>589</v>
      </c>
      <c r="Q75" t="s">
        <v>583</v>
      </c>
      <c r="R75" t="s">
        <v>355</v>
      </c>
      <c r="S75" t="s">
        <v>651</v>
      </c>
      <c r="T75">
        <v>400000</v>
      </c>
      <c r="Y75" t="s">
        <v>652</v>
      </c>
      <c r="Z75" t="s">
        <v>358</v>
      </c>
      <c r="AA75" t="s">
        <v>378</v>
      </c>
      <c r="AB75" t="s">
        <v>360</v>
      </c>
      <c r="AC75" t="s">
        <v>361</v>
      </c>
      <c r="AD75" t="s">
        <v>362</v>
      </c>
      <c r="AE75" t="s">
        <v>592</v>
      </c>
      <c r="AF75" t="s">
        <v>584</v>
      </c>
      <c r="AG75" t="s">
        <v>653</v>
      </c>
      <c r="AH75" t="s">
        <v>408</v>
      </c>
      <c r="AI75" t="s">
        <v>656</v>
      </c>
      <c r="AJ75" t="s">
        <v>657</v>
      </c>
      <c r="AK75" s="103"/>
      <c r="AL75" s="103"/>
      <c r="AM75" s="103"/>
      <c r="AN75" t="b">
        <v>1</v>
      </c>
      <c r="AO75" s="103"/>
      <c r="AP75" t="b">
        <v>1</v>
      </c>
      <c r="AQ75" s="103">
        <v>43585</v>
      </c>
      <c r="AT75" s="103"/>
      <c r="AW75" s="103">
        <v>42248</v>
      </c>
      <c r="AX75" s="103">
        <v>43008</v>
      </c>
      <c r="AY75" t="b">
        <v>1</v>
      </c>
      <c r="AZ75" s="103">
        <v>43159</v>
      </c>
      <c r="BA75" t="s">
        <v>658</v>
      </c>
      <c r="BB75" s="103"/>
      <c r="BC75" s="103"/>
      <c r="BD75" s="103"/>
      <c r="BE75" s="103">
        <v>42128</v>
      </c>
      <c r="BH75" t="b">
        <v>0</v>
      </c>
      <c r="BI75" s="103"/>
      <c r="BJ75" s="103" t="s">
        <v>3436</v>
      </c>
      <c r="BK75" s="103" t="s">
        <v>2485</v>
      </c>
      <c r="BL75" s="103"/>
      <c r="BM75" s="103"/>
      <c r="BN75" s="103"/>
      <c r="BO75" s="103" t="b">
        <v>0</v>
      </c>
      <c r="BP75" s="103" t="b">
        <v>0</v>
      </c>
      <c r="BQ75" s="103"/>
      <c r="BR75" s="103" t="b">
        <v>0</v>
      </c>
      <c r="BS75" s="103"/>
      <c r="BT75" s="103" t="b">
        <v>0</v>
      </c>
      <c r="BU75" s="103" t="b">
        <v>0</v>
      </c>
      <c r="BV75" s="103" t="b">
        <v>0</v>
      </c>
      <c r="BW75" s="103"/>
      <c r="BX75" s="103" t="s">
        <v>654</v>
      </c>
      <c r="BY75" s="103" t="s">
        <v>655</v>
      </c>
      <c r="BZ75" s="103"/>
      <c r="CA75" s="103"/>
      <c r="CB75" s="103"/>
    </row>
    <row r="76" spans="1:80" hidden="1" x14ac:dyDescent="0.35">
      <c r="A76" t="s">
        <v>892</v>
      </c>
      <c r="B76">
        <v>44</v>
      </c>
      <c r="C76">
        <v>2015</v>
      </c>
      <c r="D76" t="b">
        <v>0</v>
      </c>
      <c r="E76" t="s">
        <v>893</v>
      </c>
      <c r="F76" t="s">
        <v>290</v>
      </c>
      <c r="G76" t="s">
        <v>894</v>
      </c>
      <c r="H76" t="s">
        <v>895</v>
      </c>
      <c r="L76" t="s">
        <v>3439</v>
      </c>
      <c r="M76" t="s">
        <v>3440</v>
      </c>
      <c r="N76" t="s">
        <v>866</v>
      </c>
      <c r="O76" t="s">
        <v>896</v>
      </c>
      <c r="P76" t="s">
        <v>897</v>
      </c>
      <c r="Q76" t="s">
        <v>893</v>
      </c>
      <c r="R76" t="s">
        <v>355</v>
      </c>
      <c r="S76" t="s">
        <v>898</v>
      </c>
      <c r="T76">
        <v>400000</v>
      </c>
      <c r="Y76" t="s">
        <v>899</v>
      </c>
      <c r="Z76" t="s">
        <v>358</v>
      </c>
      <c r="AA76" t="s">
        <v>378</v>
      </c>
      <c r="AB76" t="s">
        <v>360</v>
      </c>
      <c r="AC76" t="s">
        <v>361</v>
      </c>
      <c r="AD76" t="s">
        <v>362</v>
      </c>
      <c r="AE76" t="s">
        <v>900</v>
      </c>
      <c r="AF76" t="s">
        <v>901</v>
      </c>
      <c r="AG76" t="s">
        <v>902</v>
      </c>
      <c r="AH76" t="s">
        <v>408</v>
      </c>
      <c r="AI76" t="s">
        <v>904</v>
      </c>
      <c r="AJ76" t="s">
        <v>905</v>
      </c>
      <c r="AK76" s="103"/>
      <c r="AL76" s="103"/>
      <c r="AM76" s="103"/>
      <c r="AN76" t="b">
        <v>1</v>
      </c>
      <c r="AO76" s="103"/>
      <c r="AP76" t="b">
        <v>0</v>
      </c>
      <c r="AQ76" s="103"/>
      <c r="AT76" s="103"/>
      <c r="AW76" s="103">
        <v>42248</v>
      </c>
      <c r="AX76" s="103">
        <v>43008</v>
      </c>
      <c r="AY76" t="b">
        <v>0</v>
      </c>
      <c r="AZ76" s="103"/>
      <c r="BB76" s="103"/>
      <c r="BC76" s="103"/>
      <c r="BD76" s="103"/>
      <c r="BE76" s="103"/>
      <c r="BH76" t="b">
        <v>0</v>
      </c>
      <c r="BI76" s="103"/>
      <c r="BJ76" s="103" t="s">
        <v>3434</v>
      </c>
      <c r="BK76" s="103" t="s">
        <v>2926</v>
      </c>
      <c r="BL76" s="103"/>
      <c r="BM76" s="103"/>
      <c r="BN76" s="103"/>
      <c r="BO76" s="103" t="b">
        <v>0</v>
      </c>
      <c r="BP76" s="103" t="b">
        <v>0</v>
      </c>
      <c r="BQ76" s="103"/>
      <c r="BR76" s="103" t="b">
        <v>0</v>
      </c>
      <c r="BS76" s="103"/>
      <c r="BT76" s="103" t="b">
        <v>0</v>
      </c>
      <c r="BU76" s="103" t="b">
        <v>0</v>
      </c>
      <c r="BV76" s="103" t="b">
        <v>0</v>
      </c>
      <c r="BW76" s="103"/>
      <c r="BX76" s="103" t="s">
        <v>903</v>
      </c>
      <c r="BY76" s="103" t="s">
        <v>792</v>
      </c>
      <c r="BZ76" s="103"/>
      <c r="CA76" s="103"/>
      <c r="CB76" s="103"/>
    </row>
    <row r="77" spans="1:80" x14ac:dyDescent="0.35">
      <c r="A77" t="s">
        <v>932</v>
      </c>
      <c r="B77">
        <v>47</v>
      </c>
      <c r="C77">
        <v>2015</v>
      </c>
      <c r="D77" t="b">
        <v>1</v>
      </c>
      <c r="E77" t="s">
        <v>933</v>
      </c>
      <c r="F77" t="s">
        <v>290</v>
      </c>
      <c r="G77" t="s">
        <v>934</v>
      </c>
      <c r="H77" t="s">
        <v>935</v>
      </c>
      <c r="I77" t="s">
        <v>3095</v>
      </c>
      <c r="J77" t="s">
        <v>3096</v>
      </c>
      <c r="L77" t="s">
        <v>936</v>
      </c>
      <c r="M77" t="s">
        <v>937</v>
      </c>
      <c r="N77" t="s">
        <v>434</v>
      </c>
      <c r="O77" t="s">
        <v>938</v>
      </c>
      <c r="P77" t="s">
        <v>939</v>
      </c>
      <c r="Q77" t="s">
        <v>933</v>
      </c>
      <c r="R77" t="s">
        <v>355</v>
      </c>
      <c r="S77" t="s">
        <v>940</v>
      </c>
      <c r="T77">
        <v>400000</v>
      </c>
      <c r="Y77" t="s">
        <v>941</v>
      </c>
      <c r="Z77" t="s">
        <v>358</v>
      </c>
      <c r="AA77" t="s">
        <v>378</v>
      </c>
      <c r="AB77" t="s">
        <v>360</v>
      </c>
      <c r="AC77" t="s">
        <v>361</v>
      </c>
      <c r="AD77" t="s">
        <v>362</v>
      </c>
      <c r="AE77" t="s">
        <v>942</v>
      </c>
      <c r="AF77" t="s">
        <v>943</v>
      </c>
      <c r="AG77" t="s">
        <v>944</v>
      </c>
      <c r="AH77" t="s">
        <v>393</v>
      </c>
      <c r="AI77" t="s">
        <v>946</v>
      </c>
      <c r="AJ77" t="s">
        <v>676</v>
      </c>
      <c r="AK77" s="103"/>
      <c r="AL77" s="103"/>
      <c r="AM77" s="103"/>
      <c r="AN77" t="b">
        <v>1</v>
      </c>
      <c r="AO77" s="103"/>
      <c r="AP77" t="b">
        <v>0</v>
      </c>
      <c r="AQ77" s="103"/>
      <c r="AT77" s="103"/>
      <c r="AW77" s="103">
        <v>42248</v>
      </c>
      <c r="AX77" s="103">
        <v>43008</v>
      </c>
      <c r="AY77" t="b">
        <v>0</v>
      </c>
      <c r="AZ77" s="103"/>
      <c r="BB77" s="103"/>
      <c r="BC77" s="103"/>
      <c r="BD77" s="103"/>
      <c r="BE77" s="103"/>
      <c r="BH77" t="b">
        <v>0</v>
      </c>
      <c r="BI77" s="103"/>
      <c r="BJ77" s="103" t="s">
        <v>826</v>
      </c>
      <c r="BK77" s="103"/>
      <c r="BL77" s="103"/>
      <c r="BM77" s="103"/>
      <c r="BN77" s="103"/>
      <c r="BO77" s="103" t="b">
        <v>0</v>
      </c>
      <c r="BP77" s="103" t="b">
        <v>0</v>
      </c>
      <c r="BQ77" s="103"/>
      <c r="BR77" s="103" t="b">
        <v>0</v>
      </c>
      <c r="BS77" s="103"/>
      <c r="BT77" s="103" t="b">
        <v>0</v>
      </c>
      <c r="BU77" s="103" t="b">
        <v>0</v>
      </c>
      <c r="BV77" s="103" t="b">
        <v>0</v>
      </c>
      <c r="BW77" s="103"/>
      <c r="BX77" s="103" t="s">
        <v>945</v>
      </c>
      <c r="BY77" s="103" t="s">
        <v>642</v>
      </c>
      <c r="BZ77" s="103"/>
      <c r="CA77" s="103"/>
      <c r="CB77" s="103"/>
    </row>
    <row r="78" spans="1:80" x14ac:dyDescent="0.35">
      <c r="A78" t="s">
        <v>723</v>
      </c>
      <c r="B78">
        <v>33</v>
      </c>
      <c r="C78">
        <v>2015</v>
      </c>
      <c r="D78" t="b">
        <v>1</v>
      </c>
      <c r="E78" t="s">
        <v>724</v>
      </c>
      <c r="F78" t="s">
        <v>290</v>
      </c>
      <c r="G78" t="s">
        <v>725</v>
      </c>
      <c r="H78" t="s">
        <v>726</v>
      </c>
      <c r="I78" t="s">
        <v>3089</v>
      </c>
      <c r="J78" t="s">
        <v>3090</v>
      </c>
      <c r="K78" t="s">
        <v>3091</v>
      </c>
      <c r="L78" t="s">
        <v>727</v>
      </c>
      <c r="M78" t="s">
        <v>728</v>
      </c>
      <c r="N78" t="s">
        <v>352</v>
      </c>
      <c r="P78" t="s">
        <v>729</v>
      </c>
      <c r="Q78" t="s">
        <v>724</v>
      </c>
      <c r="R78" t="s">
        <v>355</v>
      </c>
      <c r="S78" t="s">
        <v>505</v>
      </c>
      <c r="T78">
        <v>400000</v>
      </c>
      <c r="Y78" t="s">
        <v>730</v>
      </c>
      <c r="Z78" t="s">
        <v>358</v>
      </c>
      <c r="AA78" t="s">
        <v>378</v>
      </c>
      <c r="AB78" t="s">
        <v>360</v>
      </c>
      <c r="AC78" t="s">
        <v>361</v>
      </c>
      <c r="AD78" t="s">
        <v>362</v>
      </c>
      <c r="AE78" t="s">
        <v>731</v>
      </c>
      <c r="AF78" t="s">
        <v>732</v>
      </c>
      <c r="AG78" t="s">
        <v>733</v>
      </c>
      <c r="AH78" t="s">
        <v>393</v>
      </c>
      <c r="AI78" t="s">
        <v>735</v>
      </c>
      <c r="AJ78" t="s">
        <v>736</v>
      </c>
      <c r="AK78" s="103"/>
      <c r="AL78" s="103"/>
      <c r="AM78" s="103"/>
      <c r="AN78" t="b">
        <v>1</v>
      </c>
      <c r="AO78" s="103"/>
      <c r="AP78" t="b">
        <v>0</v>
      </c>
      <c r="AQ78" s="103">
        <v>43112</v>
      </c>
      <c r="AT78" s="103"/>
      <c r="AW78" s="103">
        <v>42248</v>
      </c>
      <c r="AX78" s="103">
        <v>43008</v>
      </c>
      <c r="AY78" t="b">
        <v>1</v>
      </c>
      <c r="AZ78" s="103">
        <v>43100</v>
      </c>
      <c r="BB78" s="103"/>
      <c r="BC78" s="103"/>
      <c r="BD78" s="103"/>
      <c r="BE78" s="103"/>
      <c r="BH78" t="b">
        <v>0</v>
      </c>
      <c r="BI78" s="103"/>
      <c r="BJ78" s="103"/>
      <c r="BK78" s="103"/>
      <c r="BL78" s="103"/>
      <c r="BM78" s="103"/>
      <c r="BN78" s="103"/>
      <c r="BO78" s="103" t="b">
        <v>0</v>
      </c>
      <c r="BP78" s="103" t="b">
        <v>0</v>
      </c>
      <c r="BQ78" s="103"/>
      <c r="BR78" s="103" t="b">
        <v>0</v>
      </c>
      <c r="BS78" s="103"/>
      <c r="BT78" s="103" t="b">
        <v>0</v>
      </c>
      <c r="BU78" s="103" t="b">
        <v>0</v>
      </c>
      <c r="BV78" s="103" t="b">
        <v>0</v>
      </c>
      <c r="BW78" s="103"/>
      <c r="BX78" s="103" t="s">
        <v>734</v>
      </c>
      <c r="BY78" s="103" t="s">
        <v>673</v>
      </c>
      <c r="BZ78" s="103"/>
      <c r="CA78" s="103">
        <v>90402</v>
      </c>
      <c r="CB78" s="103">
        <v>44935</v>
      </c>
    </row>
    <row r="79" spans="1:80" x14ac:dyDescent="0.35">
      <c r="A79" t="s">
        <v>677</v>
      </c>
      <c r="B79">
        <v>30</v>
      </c>
      <c r="C79">
        <v>2015</v>
      </c>
      <c r="D79" t="b">
        <v>1</v>
      </c>
      <c r="E79" t="s">
        <v>463</v>
      </c>
      <c r="F79" t="s">
        <v>290</v>
      </c>
      <c r="G79" t="s">
        <v>679</v>
      </c>
      <c r="H79" t="s">
        <v>680</v>
      </c>
      <c r="L79" t="s">
        <v>681</v>
      </c>
      <c r="M79" t="s">
        <v>682</v>
      </c>
      <c r="N79" t="s">
        <v>352</v>
      </c>
      <c r="O79" t="s">
        <v>683</v>
      </c>
      <c r="P79" t="s">
        <v>684</v>
      </c>
      <c r="Q79" t="s">
        <v>463</v>
      </c>
      <c r="R79" t="s">
        <v>355</v>
      </c>
      <c r="S79" t="s">
        <v>685</v>
      </c>
      <c r="T79">
        <v>800000</v>
      </c>
      <c r="Y79" t="s">
        <v>686</v>
      </c>
      <c r="Z79" t="s">
        <v>377</v>
      </c>
      <c r="AA79" t="s">
        <v>616</v>
      </c>
      <c r="AB79" t="s">
        <v>687</v>
      </c>
      <c r="AC79" t="s">
        <v>405</v>
      </c>
      <c r="AD79" t="s">
        <v>688</v>
      </c>
      <c r="AE79" t="s">
        <v>689</v>
      </c>
      <c r="AF79" t="s">
        <v>690</v>
      </c>
      <c r="AG79" t="s">
        <v>691</v>
      </c>
      <c r="AH79" t="s">
        <v>463</v>
      </c>
      <c r="AI79" t="s">
        <v>693</v>
      </c>
      <c r="AJ79" t="s">
        <v>694</v>
      </c>
      <c r="AK79" s="103"/>
      <c r="AL79" s="103"/>
      <c r="AM79" s="103"/>
      <c r="AN79" t="b">
        <v>1</v>
      </c>
      <c r="AO79" s="103"/>
      <c r="AP79" t="b">
        <v>0</v>
      </c>
      <c r="AQ79" s="103"/>
      <c r="AT79" s="103"/>
      <c r="AW79" s="103">
        <v>42248</v>
      </c>
      <c r="AX79" s="103">
        <v>43008</v>
      </c>
      <c r="AY79" t="b">
        <v>0</v>
      </c>
      <c r="AZ79" s="103"/>
      <c r="BB79" s="103"/>
      <c r="BC79" s="103"/>
      <c r="BD79" s="103"/>
      <c r="BE79" s="103"/>
      <c r="BH79" t="b">
        <v>0</v>
      </c>
      <c r="BI79" s="103"/>
      <c r="BJ79" s="103" t="s">
        <v>678</v>
      </c>
      <c r="BK79" s="103"/>
      <c r="BL79" s="103"/>
      <c r="BM79" s="103"/>
      <c r="BN79" s="103"/>
      <c r="BO79" s="103" t="b">
        <v>0</v>
      </c>
      <c r="BP79" s="103" t="b">
        <v>0</v>
      </c>
      <c r="BQ79" s="103"/>
      <c r="BR79" s="103" t="b">
        <v>0</v>
      </c>
      <c r="BS79" s="103"/>
      <c r="BT79" s="103" t="b">
        <v>0</v>
      </c>
      <c r="BU79" s="103" t="b">
        <v>0</v>
      </c>
      <c r="BV79" s="103" t="b">
        <v>0</v>
      </c>
      <c r="BW79" s="103"/>
      <c r="BX79" s="103" t="s">
        <v>692</v>
      </c>
      <c r="BY79" s="103" t="s">
        <v>642</v>
      </c>
      <c r="BZ79" s="103"/>
      <c r="CA79" s="103"/>
      <c r="CB79" s="103"/>
    </row>
    <row r="80" spans="1:80" x14ac:dyDescent="0.35">
      <c r="A80" t="s">
        <v>659</v>
      </c>
      <c r="B80">
        <v>29</v>
      </c>
      <c r="C80">
        <v>2015</v>
      </c>
      <c r="D80" t="b">
        <v>1</v>
      </c>
      <c r="E80" t="s">
        <v>660</v>
      </c>
      <c r="F80" t="s">
        <v>290</v>
      </c>
      <c r="G80" t="s">
        <v>661</v>
      </c>
      <c r="H80" t="s">
        <v>662</v>
      </c>
      <c r="L80" t="s">
        <v>663</v>
      </c>
      <c r="M80" t="s">
        <v>664</v>
      </c>
      <c r="N80" t="s">
        <v>434</v>
      </c>
      <c r="O80" t="s">
        <v>665</v>
      </c>
      <c r="P80" t="s">
        <v>666</v>
      </c>
      <c r="Q80" t="s">
        <v>660</v>
      </c>
      <c r="R80" t="s">
        <v>355</v>
      </c>
      <c r="S80" t="s">
        <v>667</v>
      </c>
      <c r="T80">
        <v>400000</v>
      </c>
      <c r="Y80" t="s">
        <v>668</v>
      </c>
      <c r="Z80" t="s">
        <v>358</v>
      </c>
      <c r="AA80" t="s">
        <v>378</v>
      </c>
      <c r="AB80" t="s">
        <v>360</v>
      </c>
      <c r="AC80" t="s">
        <v>361</v>
      </c>
      <c r="AD80" t="s">
        <v>362</v>
      </c>
      <c r="AE80" t="s">
        <v>669</v>
      </c>
      <c r="AF80" t="s">
        <v>670</v>
      </c>
      <c r="AG80" t="s">
        <v>671</v>
      </c>
      <c r="AH80" t="s">
        <v>393</v>
      </c>
      <c r="AI80" t="s">
        <v>675</v>
      </c>
      <c r="AJ80" t="s">
        <v>676</v>
      </c>
      <c r="AK80" s="103"/>
      <c r="AL80" s="103"/>
      <c r="AM80" s="103"/>
      <c r="AN80" t="b">
        <v>1</v>
      </c>
      <c r="AO80" s="103"/>
      <c r="AP80" t="b">
        <v>0</v>
      </c>
      <c r="AQ80" s="103"/>
      <c r="AT80" s="103"/>
      <c r="AW80" s="103">
        <v>42248</v>
      </c>
      <c r="AX80" s="103">
        <v>43008</v>
      </c>
      <c r="AY80" t="b">
        <v>1</v>
      </c>
      <c r="AZ80" s="103">
        <v>43100</v>
      </c>
      <c r="BB80" s="103"/>
      <c r="BC80" s="103"/>
      <c r="BD80" s="103"/>
      <c r="BE80" s="103"/>
      <c r="BH80" t="b">
        <v>0</v>
      </c>
      <c r="BI80" s="103"/>
      <c r="BJ80" s="103"/>
      <c r="BK80" s="103"/>
      <c r="BL80" s="103"/>
      <c r="BM80" s="103"/>
      <c r="BN80" s="103"/>
      <c r="BO80" s="103" t="b">
        <v>0</v>
      </c>
      <c r="BP80" s="103" t="b">
        <v>0</v>
      </c>
      <c r="BQ80" s="103"/>
      <c r="BR80" s="103" t="b">
        <v>0</v>
      </c>
      <c r="BS80" s="103"/>
      <c r="BT80" s="103" t="b">
        <v>0</v>
      </c>
      <c r="BU80" s="103" t="b">
        <v>0</v>
      </c>
      <c r="BV80" s="103" t="b">
        <v>0</v>
      </c>
      <c r="BW80" s="103"/>
      <c r="BX80" s="103" t="s">
        <v>672</v>
      </c>
      <c r="BY80" s="103" t="s">
        <v>673</v>
      </c>
      <c r="BZ80" s="103"/>
      <c r="CA80" s="103"/>
      <c r="CB80" s="103"/>
    </row>
    <row r="81" spans="1:80" x14ac:dyDescent="0.35">
      <c r="A81" t="s">
        <v>947</v>
      </c>
      <c r="B81">
        <v>48</v>
      </c>
      <c r="C81">
        <v>2015</v>
      </c>
      <c r="D81" t="b">
        <v>1</v>
      </c>
      <c r="E81" t="s">
        <v>948</v>
      </c>
      <c r="F81" t="s">
        <v>290</v>
      </c>
      <c r="G81" t="s">
        <v>949</v>
      </c>
      <c r="H81" t="s">
        <v>935</v>
      </c>
      <c r="L81" t="s">
        <v>950</v>
      </c>
      <c r="M81" t="s">
        <v>951</v>
      </c>
      <c r="N81" t="s">
        <v>446</v>
      </c>
      <c r="O81" t="s">
        <v>952</v>
      </c>
      <c r="P81" t="s">
        <v>953</v>
      </c>
      <c r="Q81" t="s">
        <v>948</v>
      </c>
      <c r="R81" t="s">
        <v>355</v>
      </c>
      <c r="S81" t="s">
        <v>954</v>
      </c>
      <c r="T81">
        <v>400000</v>
      </c>
      <c r="Y81" t="s">
        <v>704</v>
      </c>
      <c r="Z81" t="s">
        <v>358</v>
      </c>
      <c r="AA81" t="s">
        <v>359</v>
      </c>
      <c r="AB81" t="s">
        <v>550</v>
      </c>
      <c r="AC81" t="s">
        <v>361</v>
      </c>
      <c r="AD81" t="s">
        <v>362</v>
      </c>
      <c r="AE81" t="s">
        <v>955</v>
      </c>
      <c r="AF81" t="s">
        <v>956</v>
      </c>
      <c r="AG81" t="s">
        <v>957</v>
      </c>
      <c r="AH81" t="s">
        <v>522</v>
      </c>
      <c r="AI81" t="s">
        <v>959</v>
      </c>
      <c r="AJ81" t="s">
        <v>960</v>
      </c>
      <c r="AK81" s="103"/>
      <c r="AL81" s="103"/>
      <c r="AM81" s="103"/>
      <c r="AN81" t="b">
        <v>1</v>
      </c>
      <c r="AO81" s="103"/>
      <c r="AP81" t="b">
        <v>0</v>
      </c>
      <c r="AQ81" s="103"/>
      <c r="AT81" s="103"/>
      <c r="AW81" s="103">
        <v>42248</v>
      </c>
      <c r="AX81" s="103">
        <v>43008</v>
      </c>
      <c r="AY81" t="b">
        <v>0</v>
      </c>
      <c r="AZ81" s="103"/>
      <c r="BB81" s="103"/>
      <c r="BC81" s="103"/>
      <c r="BD81" s="103"/>
      <c r="BE81" s="103"/>
      <c r="BH81" t="b">
        <v>0</v>
      </c>
      <c r="BI81" s="103"/>
      <c r="BJ81" s="103"/>
      <c r="BK81" s="103"/>
      <c r="BL81" s="103"/>
      <c r="BM81" s="103"/>
      <c r="BN81" s="103"/>
      <c r="BO81" s="103" t="b">
        <v>0</v>
      </c>
      <c r="BP81" s="103" t="b">
        <v>0</v>
      </c>
      <c r="BQ81" s="103"/>
      <c r="BR81" s="103" t="b">
        <v>0</v>
      </c>
      <c r="BS81" s="103"/>
      <c r="BT81" s="103" t="b">
        <v>0</v>
      </c>
      <c r="BU81" s="103" t="b">
        <v>0</v>
      </c>
      <c r="BV81" s="103" t="b">
        <v>0</v>
      </c>
      <c r="BW81" s="103"/>
      <c r="BX81" s="103" t="s">
        <v>958</v>
      </c>
      <c r="BY81" s="103" t="s">
        <v>642</v>
      </c>
      <c r="BZ81" s="103"/>
      <c r="CA81" s="103"/>
      <c r="CB81" s="103"/>
    </row>
    <row r="82" spans="1:80" x14ac:dyDescent="0.35">
      <c r="A82" t="s">
        <v>824</v>
      </c>
      <c r="B82">
        <v>40</v>
      </c>
      <c r="C82">
        <v>2015</v>
      </c>
      <c r="D82" t="b">
        <v>1</v>
      </c>
      <c r="E82" t="s">
        <v>825</v>
      </c>
      <c r="F82" t="s">
        <v>290</v>
      </c>
      <c r="G82" t="s">
        <v>827</v>
      </c>
      <c r="H82" t="s">
        <v>828</v>
      </c>
      <c r="L82" t="s">
        <v>829</v>
      </c>
      <c r="M82" t="s">
        <v>830</v>
      </c>
      <c r="N82" t="s">
        <v>352</v>
      </c>
      <c r="O82" t="s">
        <v>831</v>
      </c>
      <c r="P82" t="s">
        <v>832</v>
      </c>
      <c r="Q82" t="s">
        <v>825</v>
      </c>
      <c r="R82" t="s">
        <v>355</v>
      </c>
      <c r="S82" t="s">
        <v>833</v>
      </c>
      <c r="T82">
        <v>775580</v>
      </c>
      <c r="Y82" t="s">
        <v>834</v>
      </c>
      <c r="Z82" t="s">
        <v>377</v>
      </c>
      <c r="AA82" t="s">
        <v>835</v>
      </c>
      <c r="AB82" t="s">
        <v>687</v>
      </c>
      <c r="AC82" t="s">
        <v>836</v>
      </c>
      <c r="AD82" t="s">
        <v>837</v>
      </c>
      <c r="AE82" t="s">
        <v>838</v>
      </c>
      <c r="AF82" t="s">
        <v>839</v>
      </c>
      <c r="AG82" t="s">
        <v>840</v>
      </c>
      <c r="AH82" t="s">
        <v>522</v>
      </c>
      <c r="AI82" t="s">
        <v>842</v>
      </c>
      <c r="AJ82" t="s">
        <v>843</v>
      </c>
      <c r="AK82" s="103"/>
      <c r="AL82" s="103"/>
      <c r="AM82" s="103"/>
      <c r="AN82" t="b">
        <v>1</v>
      </c>
      <c r="AO82" s="103"/>
      <c r="AP82" t="b">
        <v>0</v>
      </c>
      <c r="AQ82" s="103">
        <v>43017</v>
      </c>
      <c r="AT82" s="103"/>
      <c r="AW82" s="103">
        <v>42248</v>
      </c>
      <c r="AX82" s="103">
        <v>43008</v>
      </c>
      <c r="AY82" t="b">
        <v>0</v>
      </c>
      <c r="AZ82" s="103"/>
      <c r="BB82" s="103"/>
      <c r="BC82" s="103"/>
      <c r="BD82" s="103"/>
      <c r="BE82" s="103"/>
      <c r="BH82" t="b">
        <v>0</v>
      </c>
      <c r="BI82" s="103"/>
      <c r="BJ82" s="103" t="s">
        <v>826</v>
      </c>
      <c r="BK82" s="103"/>
      <c r="BL82" s="103"/>
      <c r="BM82" s="103"/>
      <c r="BN82" s="103"/>
      <c r="BO82" s="103" t="b">
        <v>0</v>
      </c>
      <c r="BP82" s="103" t="b">
        <v>0</v>
      </c>
      <c r="BQ82" s="103"/>
      <c r="BR82" s="103" t="b">
        <v>0</v>
      </c>
      <c r="BS82" s="103"/>
      <c r="BT82" s="103" t="b">
        <v>0</v>
      </c>
      <c r="BU82" s="103" t="b">
        <v>0</v>
      </c>
      <c r="BV82" s="103" t="b">
        <v>0</v>
      </c>
      <c r="BW82" s="103"/>
      <c r="BX82" s="103" t="s">
        <v>841</v>
      </c>
      <c r="BY82" s="103" t="s">
        <v>642</v>
      </c>
      <c r="BZ82" s="103"/>
      <c r="CA82" s="103"/>
      <c r="CB82" s="103"/>
    </row>
    <row r="83" spans="1:80" x14ac:dyDescent="0.35">
      <c r="A83" t="s">
        <v>760</v>
      </c>
      <c r="B83">
        <v>36</v>
      </c>
      <c r="C83">
        <v>2015</v>
      </c>
      <c r="D83" t="b">
        <v>1</v>
      </c>
      <c r="E83" t="s">
        <v>761</v>
      </c>
      <c r="F83" t="s">
        <v>290</v>
      </c>
      <c r="G83" t="s">
        <v>762</v>
      </c>
      <c r="H83" t="s">
        <v>763</v>
      </c>
      <c r="L83" t="s">
        <v>764</v>
      </c>
      <c r="M83" t="s">
        <v>765</v>
      </c>
      <c r="N83" t="s">
        <v>352</v>
      </c>
      <c r="O83" t="s">
        <v>766</v>
      </c>
      <c r="P83" t="s">
        <v>767</v>
      </c>
      <c r="Q83" t="s">
        <v>761</v>
      </c>
      <c r="R83" t="s">
        <v>355</v>
      </c>
      <c r="S83" t="s">
        <v>768</v>
      </c>
      <c r="T83">
        <v>400000</v>
      </c>
      <c r="Y83" t="s">
        <v>704</v>
      </c>
      <c r="Z83" t="s">
        <v>358</v>
      </c>
      <c r="AA83" t="s">
        <v>359</v>
      </c>
      <c r="AB83" t="s">
        <v>550</v>
      </c>
      <c r="AC83" t="s">
        <v>361</v>
      </c>
      <c r="AD83" t="s">
        <v>362</v>
      </c>
      <c r="AE83" t="s">
        <v>769</v>
      </c>
      <c r="AF83" t="s">
        <v>770</v>
      </c>
      <c r="AG83" t="s">
        <v>771</v>
      </c>
      <c r="AH83" t="s">
        <v>367</v>
      </c>
      <c r="AI83" t="s">
        <v>774</v>
      </c>
      <c r="AJ83" t="s">
        <v>775</v>
      </c>
      <c r="AK83" s="103"/>
      <c r="AL83" s="103"/>
      <c r="AM83" s="103"/>
      <c r="AN83" t="b">
        <v>1</v>
      </c>
      <c r="AO83" s="103"/>
      <c r="AP83" t="b">
        <v>0</v>
      </c>
      <c r="AQ83" s="103"/>
      <c r="AT83" s="103"/>
      <c r="AW83" s="103">
        <v>42248</v>
      </c>
      <c r="AX83" s="103">
        <v>43008</v>
      </c>
      <c r="AY83" t="b">
        <v>0</v>
      </c>
      <c r="AZ83" s="103"/>
      <c r="BB83" s="103"/>
      <c r="BC83" s="103"/>
      <c r="BD83" s="103"/>
      <c r="BE83" s="103"/>
      <c r="BH83" t="b">
        <v>0</v>
      </c>
      <c r="BI83" s="103"/>
      <c r="BJ83" s="103"/>
      <c r="BK83" s="103"/>
      <c r="BL83" s="103"/>
      <c r="BM83" s="103"/>
      <c r="BN83" s="103"/>
      <c r="BO83" s="103" t="b">
        <v>0</v>
      </c>
      <c r="BP83" s="103" t="b">
        <v>0</v>
      </c>
      <c r="BQ83" s="103"/>
      <c r="BR83" s="103" t="b">
        <v>0</v>
      </c>
      <c r="BS83" s="103"/>
      <c r="BT83" s="103" t="b">
        <v>0</v>
      </c>
      <c r="BU83" s="103" t="b">
        <v>0</v>
      </c>
      <c r="BV83" s="103" t="b">
        <v>0</v>
      </c>
      <c r="BW83" s="103"/>
      <c r="BX83" s="103" t="s">
        <v>772</v>
      </c>
      <c r="BY83" s="103" t="s">
        <v>773</v>
      </c>
      <c r="BZ83" s="103"/>
      <c r="CA83" s="103"/>
      <c r="CB83" s="103"/>
    </row>
    <row r="84" spans="1:80" x14ac:dyDescent="0.35">
      <c r="A84" t="s">
        <v>712</v>
      </c>
      <c r="B84">
        <v>32</v>
      </c>
      <c r="C84">
        <v>2015</v>
      </c>
      <c r="D84" t="b">
        <v>1</v>
      </c>
      <c r="E84" t="s">
        <v>713</v>
      </c>
      <c r="F84" t="s">
        <v>290</v>
      </c>
      <c r="G84" t="s">
        <v>714</v>
      </c>
      <c r="H84" t="s">
        <v>715</v>
      </c>
      <c r="I84" t="s">
        <v>3437</v>
      </c>
      <c r="L84" t="s">
        <v>1964</v>
      </c>
      <c r="M84" t="s">
        <v>1965</v>
      </c>
      <c r="N84" t="s">
        <v>446</v>
      </c>
      <c r="P84" t="s">
        <v>717</v>
      </c>
      <c r="Q84" t="s">
        <v>713</v>
      </c>
      <c r="R84" t="s">
        <v>355</v>
      </c>
      <c r="S84" t="s">
        <v>718</v>
      </c>
      <c r="T84">
        <v>400000</v>
      </c>
      <c r="Y84" t="s">
        <v>704</v>
      </c>
      <c r="Z84" t="s">
        <v>358</v>
      </c>
      <c r="AA84" t="s">
        <v>359</v>
      </c>
      <c r="AB84" t="s">
        <v>360</v>
      </c>
      <c r="AC84" t="s">
        <v>361</v>
      </c>
      <c r="AD84" t="s">
        <v>362</v>
      </c>
      <c r="AE84" t="s">
        <v>719</v>
      </c>
      <c r="AF84" t="s">
        <v>1967</v>
      </c>
      <c r="AG84" t="s">
        <v>720</v>
      </c>
      <c r="AH84" t="s">
        <v>522</v>
      </c>
      <c r="AI84" t="s">
        <v>721</v>
      </c>
      <c r="AJ84" t="s">
        <v>722</v>
      </c>
      <c r="AK84" s="103"/>
      <c r="AL84" s="103"/>
      <c r="AM84" s="103"/>
      <c r="AN84" t="b">
        <v>1</v>
      </c>
      <c r="AO84" s="103"/>
      <c r="AP84" t="b">
        <v>0</v>
      </c>
      <c r="AQ84" s="103"/>
      <c r="AT84" s="103"/>
      <c r="AW84" s="103">
        <v>42248</v>
      </c>
      <c r="AX84" s="103">
        <v>43008</v>
      </c>
      <c r="AY84" t="b">
        <v>0</v>
      </c>
      <c r="AZ84" s="103"/>
      <c r="BB84" s="103"/>
      <c r="BC84" s="103"/>
      <c r="BD84" s="103"/>
      <c r="BE84" s="103"/>
      <c r="BH84" t="b">
        <v>0</v>
      </c>
      <c r="BI84" s="103"/>
      <c r="BJ84" s="103"/>
      <c r="BK84" s="103"/>
      <c r="BL84" s="103"/>
      <c r="BM84" s="103" t="s">
        <v>3438</v>
      </c>
      <c r="BN84" s="103"/>
      <c r="BO84" s="103" t="b">
        <v>0</v>
      </c>
      <c r="BP84" s="103" t="b">
        <v>0</v>
      </c>
      <c r="BQ84" s="103"/>
      <c r="BR84" s="103" t="b">
        <v>0</v>
      </c>
      <c r="BS84" s="103"/>
      <c r="BT84" s="103" t="b">
        <v>1</v>
      </c>
      <c r="BU84" s="103" t="b">
        <v>0</v>
      </c>
      <c r="BV84" s="103" t="b">
        <v>0</v>
      </c>
      <c r="BW84" s="103"/>
      <c r="BX84" s="103" t="s">
        <v>1968</v>
      </c>
      <c r="BY84" s="103"/>
      <c r="BZ84" s="103"/>
      <c r="CA84" s="103"/>
      <c r="CB84" s="103"/>
    </row>
    <row r="85" spans="1:80" x14ac:dyDescent="0.35">
      <c r="A85" t="s">
        <v>916</v>
      </c>
      <c r="B85">
        <v>46</v>
      </c>
      <c r="C85">
        <v>2015</v>
      </c>
      <c r="D85" t="b">
        <v>1</v>
      </c>
      <c r="E85" t="s">
        <v>917</v>
      </c>
      <c r="F85" t="s">
        <v>290</v>
      </c>
      <c r="G85" t="s">
        <v>918</v>
      </c>
      <c r="H85" t="s">
        <v>919</v>
      </c>
      <c r="L85" t="s">
        <v>920</v>
      </c>
      <c r="M85" t="s">
        <v>921</v>
      </c>
      <c r="N85" t="s">
        <v>352</v>
      </c>
      <c r="O85" t="s">
        <v>922</v>
      </c>
      <c r="P85" t="s">
        <v>923</v>
      </c>
      <c r="Q85" t="s">
        <v>917</v>
      </c>
      <c r="R85" t="s">
        <v>355</v>
      </c>
      <c r="S85" t="s">
        <v>924</v>
      </c>
      <c r="T85">
        <v>800000</v>
      </c>
      <c r="Y85" t="s">
        <v>925</v>
      </c>
      <c r="Z85" t="s">
        <v>377</v>
      </c>
      <c r="AA85" t="s">
        <v>378</v>
      </c>
      <c r="AB85" t="s">
        <v>360</v>
      </c>
      <c r="AC85" t="s">
        <v>405</v>
      </c>
      <c r="AD85" t="s">
        <v>925</v>
      </c>
      <c r="AE85" t="s">
        <v>926</v>
      </c>
      <c r="AF85" t="s">
        <v>927</v>
      </c>
      <c r="AG85" t="s">
        <v>928</v>
      </c>
      <c r="AH85" t="s">
        <v>393</v>
      </c>
      <c r="AI85" t="s">
        <v>930</v>
      </c>
      <c r="AJ85" t="s">
        <v>931</v>
      </c>
      <c r="AK85" s="103"/>
      <c r="AL85" s="103"/>
      <c r="AM85" s="103"/>
      <c r="AN85" t="b">
        <v>1</v>
      </c>
      <c r="AO85" s="103"/>
      <c r="AP85" t="b">
        <v>0</v>
      </c>
      <c r="AQ85" s="103">
        <v>43047</v>
      </c>
      <c r="AT85" s="103"/>
      <c r="AW85" s="103">
        <v>42248</v>
      </c>
      <c r="AX85" s="103">
        <v>43008</v>
      </c>
      <c r="AY85" t="b">
        <v>1</v>
      </c>
      <c r="AZ85" s="103">
        <v>43100</v>
      </c>
      <c r="BB85" s="103"/>
      <c r="BC85" s="103"/>
      <c r="BD85" s="103"/>
      <c r="BE85" s="103"/>
      <c r="BH85" t="b">
        <v>0</v>
      </c>
      <c r="BI85" s="103"/>
      <c r="BJ85" s="103" t="s">
        <v>826</v>
      </c>
      <c r="BK85" s="103"/>
      <c r="BL85" s="103"/>
      <c r="BM85" s="103"/>
      <c r="BN85" s="103"/>
      <c r="BO85" s="103" t="b">
        <v>0</v>
      </c>
      <c r="BP85" s="103" t="b">
        <v>0</v>
      </c>
      <c r="BQ85" s="103"/>
      <c r="BR85" s="103" t="b">
        <v>0</v>
      </c>
      <c r="BS85" s="103"/>
      <c r="BT85" s="103" t="b">
        <v>0</v>
      </c>
      <c r="BU85" s="103" t="b">
        <v>0</v>
      </c>
      <c r="BV85" s="103" t="b">
        <v>0</v>
      </c>
      <c r="BW85" s="103"/>
      <c r="BX85" s="103" t="s">
        <v>929</v>
      </c>
      <c r="BY85" s="103" t="s">
        <v>642</v>
      </c>
      <c r="BZ85" s="103"/>
      <c r="CA85" s="103"/>
      <c r="CB85" s="103"/>
    </row>
    <row r="86" spans="1:80" x14ac:dyDescent="0.35">
      <c r="A86" t="s">
        <v>752</v>
      </c>
      <c r="B86">
        <v>35</v>
      </c>
      <c r="C86">
        <v>2015</v>
      </c>
      <c r="D86" t="b">
        <v>1</v>
      </c>
      <c r="E86" t="s">
        <v>395</v>
      </c>
      <c r="F86" t="s">
        <v>290</v>
      </c>
      <c r="G86" t="s">
        <v>396</v>
      </c>
      <c r="H86" t="s">
        <v>753</v>
      </c>
      <c r="L86" t="s">
        <v>2472</v>
      </c>
      <c r="M86" t="s">
        <v>2473</v>
      </c>
      <c r="N86" t="s">
        <v>352</v>
      </c>
      <c r="O86" t="s">
        <v>399</v>
      </c>
      <c r="P86" t="s">
        <v>400</v>
      </c>
      <c r="Q86" t="s">
        <v>395</v>
      </c>
      <c r="R86" t="s">
        <v>355</v>
      </c>
      <c r="S86" t="s">
        <v>402</v>
      </c>
      <c r="T86">
        <v>800000</v>
      </c>
      <c r="Y86" t="s">
        <v>754</v>
      </c>
      <c r="Z86" t="s">
        <v>377</v>
      </c>
      <c r="AA86" t="s">
        <v>378</v>
      </c>
      <c r="AB86" t="s">
        <v>360</v>
      </c>
      <c r="AC86" t="s">
        <v>405</v>
      </c>
      <c r="AD86" t="s">
        <v>755</v>
      </c>
      <c r="AE86" t="s">
        <v>406</v>
      </c>
      <c r="AF86" t="s">
        <v>2474</v>
      </c>
      <c r="AG86" t="s">
        <v>756</v>
      </c>
      <c r="AH86" t="s">
        <v>408</v>
      </c>
      <c r="AI86" t="s">
        <v>758</v>
      </c>
      <c r="AJ86" t="s">
        <v>759</v>
      </c>
      <c r="AK86" s="103"/>
      <c r="AL86" s="103"/>
      <c r="AM86" s="103"/>
      <c r="AN86" t="b">
        <v>1</v>
      </c>
      <c r="AO86" s="103"/>
      <c r="AP86" t="b">
        <v>1</v>
      </c>
      <c r="AQ86" s="103">
        <v>43340</v>
      </c>
      <c r="AT86" s="103"/>
      <c r="AU86" t="s">
        <v>2477</v>
      </c>
      <c r="AW86" s="103">
        <v>42248</v>
      </c>
      <c r="AX86" s="103">
        <v>43008</v>
      </c>
      <c r="AY86" t="b">
        <v>0</v>
      </c>
      <c r="AZ86" s="103"/>
      <c r="BB86" s="103"/>
      <c r="BC86" s="103"/>
      <c r="BD86" s="103"/>
      <c r="BE86" s="103"/>
      <c r="BH86" t="b">
        <v>0</v>
      </c>
      <c r="BI86" s="103"/>
      <c r="BJ86" s="103" t="s">
        <v>826</v>
      </c>
      <c r="BK86" s="103" t="s">
        <v>475</v>
      </c>
      <c r="BL86" s="103"/>
      <c r="BM86" s="103" t="s">
        <v>2476</v>
      </c>
      <c r="BN86" s="103"/>
      <c r="BO86" s="103" t="b">
        <v>0</v>
      </c>
      <c r="BP86" s="103" t="b">
        <v>0</v>
      </c>
      <c r="BQ86" s="103"/>
      <c r="BR86" s="103" t="b">
        <v>0</v>
      </c>
      <c r="BS86" s="103"/>
      <c r="BT86" s="103" t="b">
        <v>0</v>
      </c>
      <c r="BU86" s="103" t="b">
        <v>0</v>
      </c>
      <c r="BV86" s="103" t="b">
        <v>0</v>
      </c>
      <c r="BW86" s="103"/>
      <c r="BX86" s="103" t="s">
        <v>2475</v>
      </c>
      <c r="BY86" s="103" t="s">
        <v>757</v>
      </c>
      <c r="BZ86" s="103"/>
      <c r="CA86" s="103"/>
      <c r="CB86" s="103"/>
    </row>
    <row r="87" spans="1:80" x14ac:dyDescent="0.35">
      <c r="A87" t="s">
        <v>906</v>
      </c>
      <c r="B87">
        <v>45</v>
      </c>
      <c r="C87">
        <v>2015</v>
      </c>
      <c r="D87" t="b">
        <v>1</v>
      </c>
      <c r="E87" t="s">
        <v>534</v>
      </c>
      <c r="F87" t="s">
        <v>302</v>
      </c>
      <c r="G87" t="s">
        <v>535</v>
      </c>
      <c r="H87" t="s">
        <v>907</v>
      </c>
      <c r="I87" t="s">
        <v>3441</v>
      </c>
      <c r="L87" t="s">
        <v>536</v>
      </c>
      <c r="M87" t="s">
        <v>908</v>
      </c>
      <c r="N87" t="s">
        <v>434</v>
      </c>
      <c r="O87" t="s">
        <v>909</v>
      </c>
      <c r="P87" t="s">
        <v>538</v>
      </c>
      <c r="Q87" t="s">
        <v>534</v>
      </c>
      <c r="R87" t="s">
        <v>355</v>
      </c>
      <c r="S87" t="s">
        <v>539</v>
      </c>
      <c r="T87">
        <v>400000</v>
      </c>
      <c r="Y87" t="s">
        <v>704</v>
      </c>
      <c r="Z87" t="s">
        <v>358</v>
      </c>
      <c r="AA87" t="s">
        <v>359</v>
      </c>
      <c r="AB87" t="s">
        <v>687</v>
      </c>
      <c r="AC87" t="s">
        <v>361</v>
      </c>
      <c r="AD87" t="s">
        <v>541</v>
      </c>
      <c r="AE87" t="s">
        <v>911</v>
      </c>
      <c r="AF87" t="s">
        <v>2677</v>
      </c>
      <c r="AG87" t="s">
        <v>912</v>
      </c>
      <c r="AH87" t="s">
        <v>463</v>
      </c>
      <c r="AI87" t="s">
        <v>914</v>
      </c>
      <c r="AJ87" t="s">
        <v>915</v>
      </c>
      <c r="AK87" s="103"/>
      <c r="AL87" s="103"/>
      <c r="AM87" s="103"/>
      <c r="AN87" t="b">
        <v>1</v>
      </c>
      <c r="AO87" s="103"/>
      <c r="AP87" t="b">
        <v>0</v>
      </c>
      <c r="AQ87" s="103"/>
      <c r="AT87" s="103"/>
      <c r="AW87" s="103">
        <v>42248</v>
      </c>
      <c r="AX87" s="103">
        <v>43008</v>
      </c>
      <c r="AY87" t="b">
        <v>0</v>
      </c>
      <c r="AZ87" s="103"/>
      <c r="BB87" s="103"/>
      <c r="BC87" s="103"/>
      <c r="BD87" s="103"/>
      <c r="BE87" s="103"/>
      <c r="BH87" t="b">
        <v>0</v>
      </c>
      <c r="BI87" s="103"/>
      <c r="BJ87" s="103" t="s">
        <v>678</v>
      </c>
      <c r="BK87" s="103"/>
      <c r="BL87" s="103"/>
      <c r="BM87" s="103" t="s">
        <v>2560</v>
      </c>
      <c r="BN87" s="103"/>
      <c r="BO87" s="103" t="b">
        <v>0</v>
      </c>
      <c r="BP87" s="103" t="b">
        <v>0</v>
      </c>
      <c r="BQ87" s="103"/>
      <c r="BR87" s="103" t="b">
        <v>0</v>
      </c>
      <c r="BS87" s="103"/>
      <c r="BT87" s="103" t="b">
        <v>1</v>
      </c>
      <c r="BU87" s="103" t="b">
        <v>0</v>
      </c>
      <c r="BV87" s="103" t="b">
        <v>0</v>
      </c>
      <c r="BW87" s="103"/>
      <c r="BX87" s="103" t="s">
        <v>3442</v>
      </c>
      <c r="BY87" s="103" t="s">
        <v>1836</v>
      </c>
      <c r="BZ87" s="103"/>
      <c r="CA87" s="103"/>
      <c r="CB87" s="103"/>
    </row>
    <row r="88" spans="1:80" x14ac:dyDescent="0.35">
      <c r="A88" t="s">
        <v>875</v>
      </c>
      <c r="B88">
        <v>43</v>
      </c>
      <c r="C88">
        <v>2015</v>
      </c>
      <c r="D88" t="b">
        <v>1</v>
      </c>
      <c r="E88" t="s">
        <v>876</v>
      </c>
      <c r="F88" t="s">
        <v>290</v>
      </c>
      <c r="G88" t="s">
        <v>877</v>
      </c>
      <c r="H88" t="s">
        <v>878</v>
      </c>
      <c r="L88" t="s">
        <v>879</v>
      </c>
      <c r="M88" t="s">
        <v>880</v>
      </c>
      <c r="N88" t="s">
        <v>446</v>
      </c>
      <c r="O88" t="s">
        <v>881</v>
      </c>
      <c r="P88" t="s">
        <v>882</v>
      </c>
      <c r="Q88" t="s">
        <v>876</v>
      </c>
      <c r="R88" t="s">
        <v>355</v>
      </c>
      <c r="S88" t="s">
        <v>883</v>
      </c>
      <c r="T88">
        <v>633946</v>
      </c>
      <c r="Y88" t="s">
        <v>884</v>
      </c>
      <c r="Z88" t="s">
        <v>377</v>
      </c>
      <c r="AA88" t="s">
        <v>359</v>
      </c>
      <c r="AB88" t="s">
        <v>550</v>
      </c>
      <c r="AC88" t="s">
        <v>885</v>
      </c>
      <c r="AD88" t="s">
        <v>886</v>
      </c>
      <c r="AE88" t="s">
        <v>887</v>
      </c>
      <c r="AF88" t="s">
        <v>888</v>
      </c>
      <c r="AG88" t="s">
        <v>889</v>
      </c>
      <c r="AH88" t="s">
        <v>522</v>
      </c>
      <c r="AI88" t="s">
        <v>891</v>
      </c>
      <c r="AK88" s="103"/>
      <c r="AL88" s="103"/>
      <c r="AM88" s="103"/>
      <c r="AN88" t="b">
        <v>1</v>
      </c>
      <c r="AO88" s="103"/>
      <c r="AP88" t="b">
        <v>1</v>
      </c>
      <c r="AQ88" s="103">
        <v>43270</v>
      </c>
      <c r="AT88" s="103">
        <v>44376</v>
      </c>
      <c r="AW88" s="103">
        <v>42248</v>
      </c>
      <c r="AX88" s="103">
        <v>43008</v>
      </c>
      <c r="AY88" t="b">
        <v>0</v>
      </c>
      <c r="AZ88" s="103"/>
      <c r="BB88" s="103"/>
      <c r="BC88" s="103"/>
      <c r="BD88" s="103"/>
      <c r="BE88" s="103"/>
      <c r="BH88" t="b">
        <v>0</v>
      </c>
      <c r="BI88" s="103"/>
      <c r="BJ88" s="103" t="s">
        <v>2571</v>
      </c>
      <c r="BK88" s="103"/>
      <c r="BL88" s="103"/>
      <c r="BM88" s="103"/>
      <c r="BN88" s="103"/>
      <c r="BO88" s="103" t="b">
        <v>0</v>
      </c>
      <c r="BP88" s="103" t="b">
        <v>0</v>
      </c>
      <c r="BQ88" s="103"/>
      <c r="BR88" s="103" t="b">
        <v>0</v>
      </c>
      <c r="BS88" s="103"/>
      <c r="BT88" s="103" t="b">
        <v>0</v>
      </c>
      <c r="BU88" s="103" t="b">
        <v>0</v>
      </c>
      <c r="BV88" s="103" t="b">
        <v>0</v>
      </c>
      <c r="BW88" s="103"/>
      <c r="BX88" s="103" t="s">
        <v>890</v>
      </c>
      <c r="BY88" s="103" t="s">
        <v>792</v>
      </c>
      <c r="BZ88" s="103"/>
      <c r="CA88" s="103"/>
      <c r="CB88" s="103"/>
    </row>
    <row r="89" spans="1:80" x14ac:dyDescent="0.35">
      <c r="A89" t="s">
        <v>737</v>
      </c>
      <c r="B89">
        <v>34</v>
      </c>
      <c r="C89">
        <v>2015</v>
      </c>
      <c r="D89" t="b">
        <v>1</v>
      </c>
      <c r="E89" t="s">
        <v>738</v>
      </c>
      <c r="F89" t="s">
        <v>290</v>
      </c>
      <c r="G89" t="s">
        <v>740</v>
      </c>
      <c r="H89" t="s">
        <v>726</v>
      </c>
      <c r="L89" t="s">
        <v>727</v>
      </c>
      <c r="M89" t="s">
        <v>741</v>
      </c>
      <c r="N89" t="s">
        <v>434</v>
      </c>
      <c r="P89" t="s">
        <v>742</v>
      </c>
      <c r="Q89" t="s">
        <v>738</v>
      </c>
      <c r="R89" t="s">
        <v>355</v>
      </c>
      <c r="S89" t="s">
        <v>743</v>
      </c>
      <c r="T89">
        <v>300000</v>
      </c>
      <c r="Y89" t="s">
        <v>744</v>
      </c>
      <c r="Z89" t="s">
        <v>358</v>
      </c>
      <c r="AA89" t="s">
        <v>359</v>
      </c>
      <c r="AB89" t="s">
        <v>360</v>
      </c>
      <c r="AC89" t="s">
        <v>745</v>
      </c>
      <c r="AD89" t="s">
        <v>362</v>
      </c>
      <c r="AE89" t="s">
        <v>746</v>
      </c>
      <c r="AF89" t="s">
        <v>747</v>
      </c>
      <c r="AG89" t="s">
        <v>748</v>
      </c>
      <c r="AH89" t="s">
        <v>367</v>
      </c>
      <c r="AI89" t="s">
        <v>750</v>
      </c>
      <c r="AJ89" t="s">
        <v>751</v>
      </c>
      <c r="AK89" s="103"/>
      <c r="AL89" s="103"/>
      <c r="AM89" s="103"/>
      <c r="AN89" t="b">
        <v>1</v>
      </c>
      <c r="AO89" s="103"/>
      <c r="AP89" t="b">
        <v>0</v>
      </c>
      <c r="AQ89" s="103"/>
      <c r="AT89" s="103"/>
      <c r="AW89" s="103">
        <v>42248</v>
      </c>
      <c r="AX89" s="103">
        <v>43008</v>
      </c>
      <c r="AY89" t="b">
        <v>0</v>
      </c>
      <c r="AZ89" s="103"/>
      <c r="BB89" s="103"/>
      <c r="BC89" s="103"/>
      <c r="BD89" s="103"/>
      <c r="BE89" s="103"/>
      <c r="BH89" t="b">
        <v>0</v>
      </c>
      <c r="BI89" s="103"/>
      <c r="BJ89" s="103" t="s">
        <v>739</v>
      </c>
      <c r="BK89" s="103"/>
      <c r="BL89" s="103"/>
      <c r="BM89" s="103"/>
      <c r="BN89" s="103"/>
      <c r="BO89" s="103" t="b">
        <v>0</v>
      </c>
      <c r="BP89" s="103" t="b">
        <v>0</v>
      </c>
      <c r="BQ89" s="103"/>
      <c r="BR89" s="103" t="b">
        <v>0</v>
      </c>
      <c r="BS89" s="103"/>
      <c r="BT89" s="103" t="b">
        <v>0</v>
      </c>
      <c r="BU89" s="103" t="b">
        <v>0</v>
      </c>
      <c r="BV89" s="103" t="b">
        <v>0</v>
      </c>
      <c r="BW89" s="103"/>
      <c r="BX89" s="103" t="s">
        <v>749</v>
      </c>
      <c r="BY89" s="103" t="s">
        <v>642</v>
      </c>
      <c r="BZ89" s="103"/>
      <c r="CA89" s="103"/>
      <c r="CB89" s="103"/>
    </row>
    <row r="90" spans="1:80" x14ac:dyDescent="0.35">
      <c r="A90" t="s">
        <v>794</v>
      </c>
      <c r="B90">
        <v>38</v>
      </c>
      <c r="C90">
        <v>2015</v>
      </c>
      <c r="D90" t="b">
        <v>1</v>
      </c>
      <c r="E90" t="s">
        <v>795</v>
      </c>
      <c r="F90" t="s">
        <v>290</v>
      </c>
      <c r="G90" t="s">
        <v>796</v>
      </c>
      <c r="H90" t="s">
        <v>797</v>
      </c>
      <c r="L90" t="s">
        <v>526</v>
      </c>
      <c r="M90" t="s">
        <v>798</v>
      </c>
      <c r="N90" t="s">
        <v>352</v>
      </c>
      <c r="O90" t="s">
        <v>799</v>
      </c>
      <c r="P90" t="s">
        <v>800</v>
      </c>
      <c r="Q90" t="s">
        <v>795</v>
      </c>
      <c r="R90" t="s">
        <v>355</v>
      </c>
      <c r="S90" t="s">
        <v>801</v>
      </c>
      <c r="T90">
        <v>400000</v>
      </c>
      <c r="Y90" t="s">
        <v>704</v>
      </c>
      <c r="Z90" t="s">
        <v>358</v>
      </c>
      <c r="AA90" t="s">
        <v>359</v>
      </c>
      <c r="AB90" t="s">
        <v>550</v>
      </c>
      <c r="AC90" t="s">
        <v>361</v>
      </c>
      <c r="AD90" t="s">
        <v>362</v>
      </c>
      <c r="AE90" t="s">
        <v>802</v>
      </c>
      <c r="AF90" t="s">
        <v>803</v>
      </c>
      <c r="AG90" t="s">
        <v>804</v>
      </c>
      <c r="AH90" t="s">
        <v>408</v>
      </c>
      <c r="AI90" t="s">
        <v>806</v>
      </c>
      <c r="AJ90" t="s">
        <v>807</v>
      </c>
      <c r="AK90" s="103"/>
      <c r="AL90" s="103"/>
      <c r="AM90" s="103"/>
      <c r="AN90" t="b">
        <v>1</v>
      </c>
      <c r="AO90" s="103"/>
      <c r="AP90" t="b">
        <v>0</v>
      </c>
      <c r="AQ90" s="103"/>
      <c r="AT90" s="103"/>
      <c r="AW90" s="103">
        <v>42248</v>
      </c>
      <c r="AX90" s="103">
        <v>43008</v>
      </c>
      <c r="AY90" t="b">
        <v>0</v>
      </c>
      <c r="AZ90" s="103"/>
      <c r="BB90" s="103"/>
      <c r="BC90" s="103"/>
      <c r="BD90" s="103"/>
      <c r="BE90" s="103"/>
      <c r="BH90" t="b">
        <v>0</v>
      </c>
      <c r="BI90" s="103"/>
      <c r="BJ90" s="103" t="s">
        <v>489</v>
      </c>
      <c r="BK90" s="103"/>
      <c r="BL90" s="103"/>
      <c r="BM90" s="103"/>
      <c r="BN90" s="103"/>
      <c r="BO90" s="103" t="b">
        <v>0</v>
      </c>
      <c r="BP90" s="103" t="b">
        <v>0</v>
      </c>
      <c r="BQ90" s="103"/>
      <c r="BR90" s="103" t="b">
        <v>0</v>
      </c>
      <c r="BS90" s="103"/>
      <c r="BT90" s="103" t="b">
        <v>1</v>
      </c>
      <c r="BU90" s="103" t="b">
        <v>0</v>
      </c>
      <c r="BV90" s="103" t="b">
        <v>0</v>
      </c>
      <c r="BW90" s="103"/>
      <c r="BX90" s="103" t="s">
        <v>805</v>
      </c>
      <c r="BY90" s="103" t="s">
        <v>792</v>
      </c>
      <c r="BZ90" s="103"/>
      <c r="CA90" s="103"/>
      <c r="CB90" s="103"/>
    </row>
    <row r="91" spans="1:80" x14ac:dyDescent="0.35">
      <c r="A91" t="s">
        <v>1245</v>
      </c>
      <c r="B91">
        <v>66</v>
      </c>
      <c r="C91">
        <v>2016</v>
      </c>
      <c r="D91" t="b">
        <v>1</v>
      </c>
      <c r="E91" t="s">
        <v>696</v>
      </c>
      <c r="F91" t="s">
        <v>302</v>
      </c>
      <c r="G91" t="s">
        <v>697</v>
      </c>
      <c r="H91" t="s">
        <v>1247</v>
      </c>
      <c r="I91" t="s">
        <v>1248</v>
      </c>
      <c r="J91" t="s">
        <v>1249</v>
      </c>
      <c r="L91" t="s">
        <v>699</v>
      </c>
      <c r="M91" t="s">
        <v>1250</v>
      </c>
      <c r="N91" t="s">
        <v>434</v>
      </c>
      <c r="O91" t="s">
        <v>701</v>
      </c>
      <c r="P91" t="s">
        <v>702</v>
      </c>
      <c r="Q91" t="s">
        <v>696</v>
      </c>
      <c r="R91" t="s">
        <v>355</v>
      </c>
      <c r="S91" t="s">
        <v>703</v>
      </c>
      <c r="T91">
        <v>400000</v>
      </c>
      <c r="Y91" t="s">
        <v>3116</v>
      </c>
      <c r="Z91" t="s">
        <v>358</v>
      </c>
      <c r="AA91" t="s">
        <v>359</v>
      </c>
      <c r="AB91" t="s">
        <v>550</v>
      </c>
      <c r="AC91" t="s">
        <v>361</v>
      </c>
      <c r="AD91" t="s">
        <v>362</v>
      </c>
      <c r="AE91" t="s">
        <v>706</v>
      </c>
      <c r="AF91" t="s">
        <v>1251</v>
      </c>
      <c r="AG91" t="s">
        <v>1252</v>
      </c>
      <c r="AH91" t="s">
        <v>367</v>
      </c>
      <c r="AI91" t="s">
        <v>1253</v>
      </c>
      <c r="AJ91" t="s">
        <v>1254</v>
      </c>
      <c r="AK91" s="103">
        <v>42471</v>
      </c>
      <c r="AL91" s="103">
        <v>0.54861111111111116</v>
      </c>
      <c r="AM91" s="103">
        <v>42444</v>
      </c>
      <c r="AN91" t="b">
        <v>1</v>
      </c>
      <c r="AO91" s="103"/>
      <c r="AP91" t="b">
        <v>0</v>
      </c>
      <c r="AQ91" s="103"/>
      <c r="AT91" s="103"/>
      <c r="AW91" s="103">
        <v>42614</v>
      </c>
      <c r="AX91" s="103">
        <v>43373</v>
      </c>
      <c r="AY91" t="b">
        <v>0</v>
      </c>
      <c r="AZ91" s="103"/>
      <c r="BB91" s="103"/>
      <c r="BC91" s="103"/>
      <c r="BD91" s="103"/>
      <c r="BE91" s="103">
        <v>42551</v>
      </c>
      <c r="BH91" t="b">
        <v>0</v>
      </c>
      <c r="BI91" s="103"/>
      <c r="BJ91" s="103" t="s">
        <v>1877</v>
      </c>
      <c r="BK91" s="103"/>
      <c r="BL91" s="103"/>
      <c r="BM91" s="103" t="s">
        <v>2842</v>
      </c>
      <c r="BN91" s="103"/>
      <c r="BO91" s="103" t="b">
        <v>0</v>
      </c>
      <c r="BP91" s="103" t="b">
        <v>0</v>
      </c>
      <c r="BQ91" s="103"/>
      <c r="BR91" s="103" t="b">
        <v>0</v>
      </c>
      <c r="BS91" s="103"/>
      <c r="BT91" s="103" t="b">
        <v>1</v>
      </c>
      <c r="BU91" s="103" t="b">
        <v>0</v>
      </c>
      <c r="BV91" s="103" t="b">
        <v>0</v>
      </c>
      <c r="BW91" s="103"/>
      <c r="BX91" s="103" t="s">
        <v>709</v>
      </c>
      <c r="BY91" s="103" t="s">
        <v>1890</v>
      </c>
      <c r="BZ91" s="103"/>
      <c r="CA91" s="103"/>
      <c r="CB91" s="103"/>
    </row>
    <row r="92" spans="1:80" x14ac:dyDescent="0.35">
      <c r="A92" t="s">
        <v>985</v>
      </c>
      <c r="B92">
        <v>51</v>
      </c>
      <c r="C92">
        <v>2016</v>
      </c>
      <c r="D92" t="b">
        <v>1</v>
      </c>
      <c r="E92" t="s">
        <v>986</v>
      </c>
      <c r="F92" t="s">
        <v>290</v>
      </c>
      <c r="G92" t="s">
        <v>987</v>
      </c>
      <c r="H92" t="s">
        <v>988</v>
      </c>
      <c r="I92" t="s">
        <v>989</v>
      </c>
      <c r="J92" t="s">
        <v>990</v>
      </c>
      <c r="L92" t="s">
        <v>991</v>
      </c>
      <c r="M92" t="s">
        <v>992</v>
      </c>
      <c r="N92" t="s">
        <v>352</v>
      </c>
      <c r="O92" t="s">
        <v>993</v>
      </c>
      <c r="P92" t="s">
        <v>994</v>
      </c>
      <c r="Q92" t="s">
        <v>986</v>
      </c>
      <c r="R92" t="s">
        <v>355</v>
      </c>
      <c r="S92" t="s">
        <v>995</v>
      </c>
      <c r="T92">
        <v>56847.34</v>
      </c>
      <c r="Y92" t="s">
        <v>996</v>
      </c>
      <c r="Z92" t="s">
        <v>997</v>
      </c>
      <c r="AA92" t="s">
        <v>835</v>
      </c>
      <c r="AB92" t="s">
        <v>687</v>
      </c>
      <c r="AC92" t="s">
        <v>998</v>
      </c>
      <c r="AD92" t="s">
        <v>362</v>
      </c>
      <c r="AE92" t="s">
        <v>999</v>
      </c>
      <c r="AF92" t="s">
        <v>1000</v>
      </c>
      <c r="AG92" t="s">
        <v>1001</v>
      </c>
      <c r="AH92" t="s">
        <v>408</v>
      </c>
      <c r="AI92" t="s">
        <v>1003</v>
      </c>
      <c r="AK92" s="103">
        <v>42468</v>
      </c>
      <c r="AL92" s="103">
        <v>0.60416666666666663</v>
      </c>
      <c r="AM92" s="103">
        <v>42447</v>
      </c>
      <c r="AN92" t="b">
        <v>1</v>
      </c>
      <c r="AO92" s="103"/>
      <c r="AP92" t="b">
        <v>1</v>
      </c>
      <c r="AQ92" s="103"/>
      <c r="AT92" s="103"/>
      <c r="AW92" s="103">
        <v>42614</v>
      </c>
      <c r="AX92" s="103">
        <v>43373</v>
      </c>
      <c r="AY92" t="b">
        <v>0</v>
      </c>
      <c r="AZ92" s="103"/>
      <c r="BB92" s="103"/>
      <c r="BC92" s="103"/>
      <c r="BD92" s="103"/>
      <c r="BE92" s="103">
        <v>42551</v>
      </c>
      <c r="BH92" t="b">
        <v>0</v>
      </c>
      <c r="BI92" s="103"/>
      <c r="BJ92" s="103" t="s">
        <v>3434</v>
      </c>
      <c r="BK92" s="103" t="s">
        <v>2816</v>
      </c>
      <c r="BL92" s="103"/>
      <c r="BM92" s="103"/>
      <c r="BN92" s="103"/>
      <c r="BO92" s="103" t="b">
        <v>0</v>
      </c>
      <c r="BP92" s="103" t="b">
        <v>0</v>
      </c>
      <c r="BQ92" s="103"/>
      <c r="BR92" s="103" t="b">
        <v>0</v>
      </c>
      <c r="BS92" s="103"/>
      <c r="BT92" s="103" t="b">
        <v>0</v>
      </c>
      <c r="BU92" s="103" t="b">
        <v>0</v>
      </c>
      <c r="BV92" s="103" t="b">
        <v>0</v>
      </c>
      <c r="BW92" s="103"/>
      <c r="BX92" s="103" t="s">
        <v>1002</v>
      </c>
      <c r="BY92" s="103" t="s">
        <v>792</v>
      </c>
      <c r="BZ92" s="103"/>
      <c r="CA92" s="103"/>
      <c r="CB92" s="103"/>
    </row>
    <row r="93" spans="1:80" hidden="1" x14ac:dyDescent="0.35">
      <c r="A93" t="s">
        <v>1025</v>
      </c>
      <c r="B93">
        <v>54</v>
      </c>
      <c r="C93">
        <v>2016</v>
      </c>
      <c r="D93" t="b">
        <v>0</v>
      </c>
      <c r="E93" t="s">
        <v>630</v>
      </c>
      <c r="F93" t="s">
        <v>290</v>
      </c>
      <c r="G93" t="s">
        <v>631</v>
      </c>
      <c r="H93" t="s">
        <v>1026</v>
      </c>
      <c r="L93" t="s">
        <v>1027</v>
      </c>
      <c r="M93" t="s">
        <v>634</v>
      </c>
      <c r="N93" t="s">
        <v>352</v>
      </c>
      <c r="O93" t="s">
        <v>1028</v>
      </c>
      <c r="P93" t="s">
        <v>635</v>
      </c>
      <c r="Q93" t="s">
        <v>630</v>
      </c>
      <c r="R93" t="s">
        <v>355</v>
      </c>
      <c r="S93" t="s">
        <v>636</v>
      </c>
      <c r="T93">
        <v>800000</v>
      </c>
      <c r="Y93" t="s">
        <v>1029</v>
      </c>
      <c r="Z93" t="s">
        <v>377</v>
      </c>
      <c r="AA93" t="s">
        <v>359</v>
      </c>
      <c r="AB93" t="s">
        <v>550</v>
      </c>
      <c r="AC93" t="s">
        <v>405</v>
      </c>
      <c r="AD93" t="s">
        <v>1029</v>
      </c>
      <c r="AE93" t="s">
        <v>1030</v>
      </c>
      <c r="AF93" t="s">
        <v>1031</v>
      </c>
      <c r="AG93" t="s">
        <v>1032</v>
      </c>
      <c r="AH93" t="s">
        <v>643</v>
      </c>
      <c r="AI93" t="s">
        <v>1034</v>
      </c>
      <c r="AJ93" t="s">
        <v>1035</v>
      </c>
      <c r="AK93" s="103">
        <v>42471</v>
      </c>
      <c r="AL93" s="103">
        <v>0.52430555555555558</v>
      </c>
      <c r="AM93" s="103">
        <v>42460</v>
      </c>
      <c r="AN93" t="b">
        <v>1</v>
      </c>
      <c r="AO93" s="103"/>
      <c r="AP93" t="b">
        <v>0</v>
      </c>
      <c r="AQ93" s="103"/>
      <c r="AT93" s="103"/>
      <c r="AW93" s="103"/>
      <c r="AX93" s="103"/>
      <c r="AY93" t="b">
        <v>0</v>
      </c>
      <c r="AZ93" s="103"/>
      <c r="BB93" s="103"/>
      <c r="BC93" s="103"/>
      <c r="BD93" s="103"/>
      <c r="BE93" s="103"/>
      <c r="BH93" t="b">
        <v>0</v>
      </c>
      <c r="BI93" s="103"/>
      <c r="BJ93" s="103" t="s">
        <v>826</v>
      </c>
      <c r="BK93" s="103"/>
      <c r="BL93" s="103"/>
      <c r="BM93" s="103"/>
      <c r="BN93" s="103"/>
      <c r="BO93" s="103" t="b">
        <v>0</v>
      </c>
      <c r="BP93" s="103" t="b">
        <v>0</v>
      </c>
      <c r="BQ93" s="103"/>
      <c r="BR93" s="103" t="b">
        <v>0</v>
      </c>
      <c r="BS93" s="103"/>
      <c r="BT93" s="103" t="b">
        <v>0</v>
      </c>
      <c r="BU93" s="103" t="b">
        <v>0</v>
      </c>
      <c r="BV93" s="103" t="b">
        <v>0</v>
      </c>
      <c r="BW93" s="103"/>
      <c r="BX93" s="103" t="s">
        <v>1033</v>
      </c>
      <c r="BY93" s="103" t="s">
        <v>642</v>
      </c>
      <c r="BZ93" s="103"/>
      <c r="CA93" s="103"/>
      <c r="CB93" s="103"/>
    </row>
    <row r="94" spans="1:80" x14ac:dyDescent="0.35">
      <c r="A94" t="s">
        <v>1255</v>
      </c>
      <c r="B94">
        <v>67</v>
      </c>
      <c r="C94">
        <v>2016</v>
      </c>
      <c r="D94" t="b">
        <v>1</v>
      </c>
      <c r="E94" t="s">
        <v>1256</v>
      </c>
      <c r="F94" t="s">
        <v>290</v>
      </c>
      <c r="G94" t="s">
        <v>1257</v>
      </c>
      <c r="H94" t="s">
        <v>1258</v>
      </c>
      <c r="I94" t="s">
        <v>1259</v>
      </c>
      <c r="J94" t="s">
        <v>1260</v>
      </c>
      <c r="L94" t="s">
        <v>1261</v>
      </c>
      <c r="M94" t="s">
        <v>1262</v>
      </c>
      <c r="N94" t="s">
        <v>446</v>
      </c>
      <c r="O94" t="s">
        <v>1263</v>
      </c>
      <c r="P94" t="s">
        <v>1264</v>
      </c>
      <c r="Q94" t="s">
        <v>1256</v>
      </c>
      <c r="R94" t="s">
        <v>355</v>
      </c>
      <c r="S94" t="s">
        <v>1265</v>
      </c>
      <c r="T94">
        <v>400000</v>
      </c>
      <c r="U94">
        <v>319000</v>
      </c>
      <c r="V94">
        <v>48000</v>
      </c>
      <c r="W94">
        <v>33000</v>
      </c>
      <c r="Y94" t="s">
        <v>358</v>
      </c>
      <c r="Z94" t="s">
        <v>358</v>
      </c>
      <c r="AA94" t="s">
        <v>359</v>
      </c>
      <c r="AB94" t="s">
        <v>550</v>
      </c>
      <c r="AC94" t="s">
        <v>361</v>
      </c>
      <c r="AD94" t="s">
        <v>362</v>
      </c>
      <c r="AE94" t="s">
        <v>1266</v>
      </c>
      <c r="AF94" t="s">
        <v>1267</v>
      </c>
      <c r="AG94" t="s">
        <v>1268</v>
      </c>
      <c r="AH94" t="s">
        <v>367</v>
      </c>
      <c r="AI94" t="s">
        <v>1270</v>
      </c>
      <c r="AJ94" t="s">
        <v>1271</v>
      </c>
      <c r="AK94" s="103">
        <v>42471</v>
      </c>
      <c r="AL94" s="103">
        <v>0.54861111111111116</v>
      </c>
      <c r="AM94" s="103">
        <v>42433</v>
      </c>
      <c r="AN94" t="b">
        <v>1</v>
      </c>
      <c r="AO94" s="103"/>
      <c r="AP94" t="b">
        <v>0</v>
      </c>
      <c r="AQ94" s="103"/>
      <c r="AT94" s="103"/>
      <c r="AW94" s="103">
        <v>42614</v>
      </c>
      <c r="AX94" s="103">
        <v>43373</v>
      </c>
      <c r="AY94" t="b">
        <v>0</v>
      </c>
      <c r="AZ94" s="103"/>
      <c r="BB94" s="103"/>
      <c r="BC94" s="103"/>
      <c r="BD94" s="103"/>
      <c r="BE94" s="103">
        <v>42551</v>
      </c>
      <c r="BH94" t="b">
        <v>0</v>
      </c>
      <c r="BI94" s="103"/>
      <c r="BJ94" s="103" t="s">
        <v>1246</v>
      </c>
      <c r="BK94" s="103"/>
      <c r="BL94" s="103"/>
      <c r="BM94" s="103"/>
      <c r="BN94" s="103"/>
      <c r="BO94" s="103" t="b">
        <v>0</v>
      </c>
      <c r="BP94" s="103" t="b">
        <v>0</v>
      </c>
      <c r="BQ94" s="103"/>
      <c r="BR94" s="103" t="b">
        <v>0</v>
      </c>
      <c r="BS94" s="103"/>
      <c r="BT94" s="103" t="b">
        <v>0</v>
      </c>
      <c r="BU94" s="103" t="b">
        <v>0</v>
      </c>
      <c r="BV94" s="103" t="b">
        <v>0</v>
      </c>
      <c r="BW94" s="103"/>
      <c r="BX94" s="103" t="s">
        <v>1269</v>
      </c>
      <c r="BY94" s="103" t="s">
        <v>673</v>
      </c>
      <c r="BZ94" s="103"/>
      <c r="CA94" s="103"/>
      <c r="CB94" s="103"/>
    </row>
    <row r="95" spans="1:80" x14ac:dyDescent="0.35">
      <c r="A95" t="s">
        <v>1036</v>
      </c>
      <c r="B95">
        <v>55</v>
      </c>
      <c r="C95">
        <v>2016</v>
      </c>
      <c r="D95" t="b">
        <v>1</v>
      </c>
      <c r="E95" t="s">
        <v>1037</v>
      </c>
      <c r="F95" t="s">
        <v>290</v>
      </c>
      <c r="G95" t="s">
        <v>1038</v>
      </c>
      <c r="H95" t="s">
        <v>1039</v>
      </c>
      <c r="I95" t="s">
        <v>1040</v>
      </c>
      <c r="J95" t="s">
        <v>1041</v>
      </c>
      <c r="K95" t="s">
        <v>1042</v>
      </c>
      <c r="L95" t="s">
        <v>1043</v>
      </c>
      <c r="M95" t="s">
        <v>1044</v>
      </c>
      <c r="N95" t="s">
        <v>352</v>
      </c>
      <c r="O95" t="s">
        <v>1045</v>
      </c>
      <c r="P95" t="s">
        <v>1046</v>
      </c>
      <c r="Q95" t="s">
        <v>1037</v>
      </c>
      <c r="R95" t="s">
        <v>355</v>
      </c>
      <c r="S95" t="s">
        <v>1047</v>
      </c>
      <c r="T95">
        <v>800000</v>
      </c>
      <c r="Y95" t="s">
        <v>1048</v>
      </c>
      <c r="Z95" t="s">
        <v>377</v>
      </c>
      <c r="AA95" t="s">
        <v>378</v>
      </c>
      <c r="AB95" t="s">
        <v>360</v>
      </c>
      <c r="AC95" t="s">
        <v>405</v>
      </c>
      <c r="AD95" t="s">
        <v>1049</v>
      </c>
      <c r="AE95" t="s">
        <v>1050</v>
      </c>
      <c r="AF95" t="s">
        <v>1051</v>
      </c>
      <c r="AG95" t="s">
        <v>1052</v>
      </c>
      <c r="AH95" t="s">
        <v>393</v>
      </c>
      <c r="AI95" t="s">
        <v>1054</v>
      </c>
      <c r="AJ95" t="s">
        <v>1055</v>
      </c>
      <c r="AK95" s="103">
        <v>42471</v>
      </c>
      <c r="AL95" s="103">
        <v>0.52430555555555558</v>
      </c>
      <c r="AM95" s="103">
        <v>42447</v>
      </c>
      <c r="AN95" t="b">
        <v>1</v>
      </c>
      <c r="AO95" s="103"/>
      <c r="AP95" t="b">
        <v>1</v>
      </c>
      <c r="AQ95" s="103"/>
      <c r="AR95" t="s">
        <v>1056</v>
      </c>
      <c r="AT95" s="103"/>
      <c r="AW95" s="103">
        <v>42614</v>
      </c>
      <c r="AX95" s="103">
        <v>43373</v>
      </c>
      <c r="AY95" t="b">
        <v>0</v>
      </c>
      <c r="AZ95" s="103"/>
      <c r="BB95" s="103"/>
      <c r="BC95" s="103"/>
      <c r="BD95" s="103"/>
      <c r="BE95" s="103">
        <v>42551</v>
      </c>
      <c r="BH95" t="b">
        <v>0</v>
      </c>
      <c r="BI95" s="103"/>
      <c r="BJ95" s="103" t="s">
        <v>826</v>
      </c>
      <c r="BK95" s="103"/>
      <c r="BL95" s="103"/>
      <c r="BM95" s="103"/>
      <c r="BN95" s="103"/>
      <c r="BO95" s="103" t="b">
        <v>0</v>
      </c>
      <c r="BP95" s="103" t="b">
        <v>0</v>
      </c>
      <c r="BQ95" s="103"/>
      <c r="BR95" s="103" t="b">
        <v>0</v>
      </c>
      <c r="BS95" s="103"/>
      <c r="BT95" s="103" t="b">
        <v>0</v>
      </c>
      <c r="BU95" s="103" t="b">
        <v>0</v>
      </c>
      <c r="BV95" s="103" t="b">
        <v>0</v>
      </c>
      <c r="BW95" s="103"/>
      <c r="BX95" s="103" t="s">
        <v>1053</v>
      </c>
      <c r="BY95" s="103" t="s">
        <v>642</v>
      </c>
      <c r="BZ95" s="103"/>
      <c r="CA95" s="103"/>
      <c r="CB95" s="103"/>
    </row>
    <row r="96" spans="1:80" hidden="1" x14ac:dyDescent="0.35">
      <c r="A96" t="s">
        <v>973</v>
      </c>
      <c r="B96">
        <v>50</v>
      </c>
      <c r="C96">
        <v>2016</v>
      </c>
      <c r="D96" t="b">
        <v>0</v>
      </c>
      <c r="E96" t="s">
        <v>544</v>
      </c>
      <c r="F96" t="s">
        <v>290</v>
      </c>
      <c r="G96" t="s">
        <v>545</v>
      </c>
      <c r="H96" t="s">
        <v>974</v>
      </c>
      <c r="L96" t="s">
        <v>975</v>
      </c>
      <c r="M96" t="s">
        <v>546</v>
      </c>
      <c r="N96" t="s">
        <v>446</v>
      </c>
      <c r="O96" t="s">
        <v>976</v>
      </c>
      <c r="P96" t="s">
        <v>547</v>
      </c>
      <c r="Q96" t="s">
        <v>544</v>
      </c>
      <c r="R96" t="s">
        <v>355</v>
      </c>
      <c r="S96" t="s">
        <v>548</v>
      </c>
      <c r="T96">
        <v>800000</v>
      </c>
      <c r="Y96" t="s">
        <v>977</v>
      </c>
      <c r="Z96" t="s">
        <v>377</v>
      </c>
      <c r="AA96" t="s">
        <v>359</v>
      </c>
      <c r="AB96" t="s">
        <v>550</v>
      </c>
      <c r="AC96" t="s">
        <v>978</v>
      </c>
      <c r="AD96" t="s">
        <v>979</v>
      </c>
      <c r="AE96" t="s">
        <v>552</v>
      </c>
      <c r="AF96" t="s">
        <v>980</v>
      </c>
      <c r="AG96" t="s">
        <v>981</v>
      </c>
      <c r="AH96" t="s">
        <v>553</v>
      </c>
      <c r="AI96" t="s">
        <v>983</v>
      </c>
      <c r="AJ96" t="s">
        <v>984</v>
      </c>
      <c r="AK96" s="103">
        <v>42468</v>
      </c>
      <c r="AL96" s="103">
        <v>0.60416666666666663</v>
      </c>
      <c r="AM96" s="103">
        <v>42460</v>
      </c>
      <c r="AN96" t="b">
        <v>1</v>
      </c>
      <c r="AO96" s="103"/>
      <c r="AP96" t="b">
        <v>0</v>
      </c>
      <c r="AQ96" s="103"/>
      <c r="AT96" s="103"/>
      <c r="AW96" s="103"/>
      <c r="AX96" s="103"/>
      <c r="AY96" t="b">
        <v>0</v>
      </c>
      <c r="AZ96" s="103"/>
      <c r="BB96" s="103"/>
      <c r="BC96" s="103"/>
      <c r="BD96" s="103"/>
      <c r="BE96" s="103"/>
      <c r="BH96" t="b">
        <v>0</v>
      </c>
      <c r="BI96" s="103"/>
      <c r="BJ96" s="103" t="s">
        <v>3434</v>
      </c>
      <c r="BK96" s="103" t="s">
        <v>2528</v>
      </c>
      <c r="BL96" s="103"/>
      <c r="BM96" s="103"/>
      <c r="BN96" s="103"/>
      <c r="BO96" s="103" t="b">
        <v>0</v>
      </c>
      <c r="BP96" s="103" t="b">
        <v>0</v>
      </c>
      <c r="BQ96" s="103"/>
      <c r="BR96" s="103" t="b">
        <v>0</v>
      </c>
      <c r="BS96" s="103"/>
      <c r="BT96" s="103" t="b">
        <v>0</v>
      </c>
      <c r="BU96" s="103" t="b">
        <v>0</v>
      </c>
      <c r="BV96" s="103" t="b">
        <v>0</v>
      </c>
      <c r="BW96" s="103"/>
      <c r="BX96" s="103" t="s">
        <v>982</v>
      </c>
      <c r="BY96" s="103" t="s">
        <v>792</v>
      </c>
      <c r="BZ96" s="103"/>
      <c r="CA96" s="103"/>
      <c r="CB96" s="103"/>
    </row>
    <row r="97" spans="1:80" x14ac:dyDescent="0.35">
      <c r="A97" t="s">
        <v>1057</v>
      </c>
      <c r="B97">
        <v>56</v>
      </c>
      <c r="C97">
        <v>2016</v>
      </c>
      <c r="D97" t="b">
        <v>1</v>
      </c>
      <c r="E97" t="s">
        <v>1058</v>
      </c>
      <c r="F97" t="s">
        <v>290</v>
      </c>
      <c r="G97" t="s">
        <v>1059</v>
      </c>
      <c r="H97" t="s">
        <v>1060</v>
      </c>
      <c r="I97" t="s">
        <v>1061</v>
      </c>
      <c r="J97" t="s">
        <v>1062</v>
      </c>
      <c r="K97" t="s">
        <v>1063</v>
      </c>
      <c r="L97" t="s">
        <v>1064</v>
      </c>
      <c r="M97" t="s">
        <v>1065</v>
      </c>
      <c r="N97" t="s">
        <v>352</v>
      </c>
      <c r="O97" t="s">
        <v>1066</v>
      </c>
      <c r="P97" t="s">
        <v>1067</v>
      </c>
      <c r="Q97" t="s">
        <v>1058</v>
      </c>
      <c r="R97" t="s">
        <v>355</v>
      </c>
      <c r="S97" t="s">
        <v>1068</v>
      </c>
      <c r="T97">
        <v>700000</v>
      </c>
      <c r="Y97" t="s">
        <v>1069</v>
      </c>
      <c r="Z97" t="s">
        <v>377</v>
      </c>
      <c r="AA97" t="s">
        <v>378</v>
      </c>
      <c r="AB97" t="s">
        <v>360</v>
      </c>
      <c r="AC97" t="s">
        <v>1070</v>
      </c>
      <c r="AD97" t="s">
        <v>1071</v>
      </c>
      <c r="AE97" t="s">
        <v>1072</v>
      </c>
      <c r="AF97" t="s">
        <v>1073</v>
      </c>
      <c r="AG97" t="s">
        <v>1074</v>
      </c>
      <c r="AH97" t="s">
        <v>382</v>
      </c>
      <c r="AI97" t="s">
        <v>1076</v>
      </c>
      <c r="AJ97" t="s">
        <v>1077</v>
      </c>
      <c r="AK97" s="103">
        <v>42471</v>
      </c>
      <c r="AL97" s="103">
        <v>0.52430555555555558</v>
      </c>
      <c r="AM97" s="103">
        <v>42458</v>
      </c>
      <c r="AN97" t="b">
        <v>1</v>
      </c>
      <c r="AO97" s="103"/>
      <c r="AP97" t="b">
        <v>1</v>
      </c>
      <c r="AQ97" s="103"/>
      <c r="AT97" s="103"/>
      <c r="AW97" s="103">
        <v>42614</v>
      </c>
      <c r="AX97" s="103">
        <v>43373</v>
      </c>
      <c r="AY97" t="b">
        <v>0</v>
      </c>
      <c r="AZ97" s="103"/>
      <c r="BB97" s="103"/>
      <c r="BC97" s="103"/>
      <c r="BD97" s="103"/>
      <c r="BE97" s="103">
        <v>42551</v>
      </c>
      <c r="BH97" t="b">
        <v>0</v>
      </c>
      <c r="BI97" s="103"/>
      <c r="BJ97" s="103" t="s">
        <v>826</v>
      </c>
      <c r="BK97" s="103"/>
      <c r="BL97" s="103"/>
      <c r="BM97" s="103"/>
      <c r="BN97" s="103"/>
      <c r="BO97" s="103" t="b">
        <v>0</v>
      </c>
      <c r="BP97" s="103" t="b">
        <v>0</v>
      </c>
      <c r="BQ97" s="103"/>
      <c r="BR97" s="103" t="b">
        <v>0</v>
      </c>
      <c r="BS97" s="103"/>
      <c r="BT97" s="103" t="b">
        <v>0</v>
      </c>
      <c r="BU97" s="103" t="b">
        <v>0</v>
      </c>
      <c r="BV97" s="103" t="b">
        <v>0</v>
      </c>
      <c r="BW97" s="103"/>
      <c r="BX97" s="103" t="s">
        <v>1075</v>
      </c>
      <c r="BY97" s="103" t="s">
        <v>642</v>
      </c>
      <c r="BZ97" s="103"/>
      <c r="CA97" s="103"/>
      <c r="CB97" s="103"/>
    </row>
    <row r="98" spans="1:80" x14ac:dyDescent="0.35">
      <c r="A98" t="s">
        <v>1078</v>
      </c>
      <c r="B98">
        <v>57</v>
      </c>
      <c r="C98">
        <v>2016</v>
      </c>
      <c r="D98" t="b">
        <v>1</v>
      </c>
      <c r="E98" t="s">
        <v>1079</v>
      </c>
      <c r="F98" t="s">
        <v>290</v>
      </c>
      <c r="G98" t="s">
        <v>1080</v>
      </c>
      <c r="H98" t="s">
        <v>1081</v>
      </c>
      <c r="I98" t="s">
        <v>1082</v>
      </c>
      <c r="J98" t="s">
        <v>1083</v>
      </c>
      <c r="K98" t="s">
        <v>1084</v>
      </c>
      <c r="L98" t="s">
        <v>1085</v>
      </c>
      <c r="M98" t="s">
        <v>1086</v>
      </c>
      <c r="N98" t="s">
        <v>352</v>
      </c>
      <c r="O98" t="s">
        <v>1087</v>
      </c>
      <c r="P98" t="s">
        <v>1088</v>
      </c>
      <c r="Q98" t="s">
        <v>1079</v>
      </c>
      <c r="R98" t="s">
        <v>355</v>
      </c>
      <c r="S98" t="s">
        <v>1089</v>
      </c>
      <c r="T98">
        <v>800000</v>
      </c>
      <c r="Y98" t="s">
        <v>1090</v>
      </c>
      <c r="Z98" t="s">
        <v>377</v>
      </c>
      <c r="AA98" t="s">
        <v>359</v>
      </c>
      <c r="AB98" t="s">
        <v>550</v>
      </c>
      <c r="AC98" t="s">
        <v>405</v>
      </c>
      <c r="AD98" t="s">
        <v>1091</v>
      </c>
      <c r="AE98" t="s">
        <v>1092</v>
      </c>
      <c r="AF98" t="s">
        <v>1093</v>
      </c>
      <c r="AG98" t="s">
        <v>1094</v>
      </c>
      <c r="AH98" t="s">
        <v>522</v>
      </c>
      <c r="AI98" t="s">
        <v>1096</v>
      </c>
      <c r="AJ98" t="s">
        <v>1097</v>
      </c>
      <c r="AK98" s="103">
        <v>42471</v>
      </c>
      <c r="AL98" s="103">
        <v>0.52430555555555558</v>
      </c>
      <c r="AM98" s="103">
        <v>42447</v>
      </c>
      <c r="AN98" t="b">
        <v>1</v>
      </c>
      <c r="AO98" s="103"/>
      <c r="AP98" t="b">
        <v>0</v>
      </c>
      <c r="AQ98" s="103"/>
      <c r="AT98" s="103"/>
      <c r="AW98" s="103">
        <v>42614</v>
      </c>
      <c r="AX98" s="103">
        <v>43373</v>
      </c>
      <c r="AY98" t="b">
        <v>0</v>
      </c>
      <c r="AZ98" s="103"/>
      <c r="BB98" s="103"/>
      <c r="BC98" s="103"/>
      <c r="BD98" s="103"/>
      <c r="BE98" s="103">
        <v>42551</v>
      </c>
      <c r="BH98" t="b">
        <v>0</v>
      </c>
      <c r="BI98" s="103"/>
      <c r="BJ98" s="103" t="s">
        <v>826</v>
      </c>
      <c r="BK98" s="103"/>
      <c r="BL98" s="103"/>
      <c r="BM98" s="103"/>
      <c r="BN98" s="103"/>
      <c r="BO98" s="103" t="b">
        <v>0</v>
      </c>
      <c r="BP98" s="103" t="b">
        <v>0</v>
      </c>
      <c r="BQ98" s="103"/>
      <c r="BR98" s="103" t="b">
        <v>0</v>
      </c>
      <c r="BS98" s="103"/>
      <c r="BT98" s="103" t="b">
        <v>0</v>
      </c>
      <c r="BU98" s="103" t="b">
        <v>0</v>
      </c>
      <c r="BV98" s="103" t="b">
        <v>0</v>
      </c>
      <c r="BW98" s="103"/>
      <c r="BX98" s="103" t="s">
        <v>1095</v>
      </c>
      <c r="BY98" s="103" t="s">
        <v>642</v>
      </c>
      <c r="BZ98" s="103"/>
      <c r="CA98" s="103"/>
      <c r="CB98" s="103"/>
    </row>
    <row r="99" spans="1:80" x14ac:dyDescent="0.35">
      <c r="A99" t="s">
        <v>1098</v>
      </c>
      <c r="B99">
        <v>58</v>
      </c>
      <c r="C99">
        <v>2016</v>
      </c>
      <c r="D99" t="b">
        <v>1</v>
      </c>
      <c r="E99" t="s">
        <v>1099</v>
      </c>
      <c r="F99" t="s">
        <v>290</v>
      </c>
      <c r="G99" t="s">
        <v>1100</v>
      </c>
      <c r="H99" t="s">
        <v>1101</v>
      </c>
      <c r="I99" t="s">
        <v>1102</v>
      </c>
      <c r="J99" t="s">
        <v>1103</v>
      </c>
      <c r="K99" t="s">
        <v>1104</v>
      </c>
      <c r="L99" t="s">
        <v>1105</v>
      </c>
      <c r="M99" t="s">
        <v>1106</v>
      </c>
      <c r="N99" t="s">
        <v>352</v>
      </c>
      <c r="O99" t="s">
        <v>1107</v>
      </c>
      <c r="P99" t="s">
        <v>1108</v>
      </c>
      <c r="Q99" t="s">
        <v>1099</v>
      </c>
      <c r="R99" t="s">
        <v>355</v>
      </c>
      <c r="S99" t="s">
        <v>1109</v>
      </c>
      <c r="T99">
        <v>599000</v>
      </c>
      <c r="Y99" t="s">
        <v>1110</v>
      </c>
      <c r="Z99" t="s">
        <v>377</v>
      </c>
      <c r="AA99" t="s">
        <v>359</v>
      </c>
      <c r="AB99" t="s">
        <v>550</v>
      </c>
      <c r="AC99" t="s">
        <v>1111</v>
      </c>
      <c r="AD99" t="s">
        <v>1112</v>
      </c>
      <c r="AE99" t="s">
        <v>1113</v>
      </c>
      <c r="AF99" t="s">
        <v>1114</v>
      </c>
      <c r="AG99" t="s">
        <v>1115</v>
      </c>
      <c r="AH99" t="s">
        <v>522</v>
      </c>
      <c r="AI99" t="s">
        <v>1117</v>
      </c>
      <c r="AJ99" t="s">
        <v>1118</v>
      </c>
      <c r="AK99" s="103">
        <v>42471</v>
      </c>
      <c r="AL99" s="103">
        <v>0.52430555555555558</v>
      </c>
      <c r="AM99" s="103">
        <v>42447</v>
      </c>
      <c r="AN99" t="b">
        <v>1</v>
      </c>
      <c r="AO99" s="103"/>
      <c r="AP99" t="b">
        <v>0</v>
      </c>
      <c r="AQ99" s="103"/>
      <c r="AT99" s="103"/>
      <c r="AW99" s="103">
        <v>42614</v>
      </c>
      <c r="AX99" s="103">
        <v>43373</v>
      </c>
      <c r="AY99" t="b">
        <v>0</v>
      </c>
      <c r="AZ99" s="103"/>
      <c r="BB99" s="103"/>
      <c r="BC99" s="103"/>
      <c r="BD99" s="103"/>
      <c r="BE99" s="103">
        <v>42551</v>
      </c>
      <c r="BH99" t="b">
        <v>0</v>
      </c>
      <c r="BI99" s="103"/>
      <c r="BJ99" s="103" t="s">
        <v>826</v>
      </c>
      <c r="BK99" s="103"/>
      <c r="BL99" s="103"/>
      <c r="BM99" s="103"/>
      <c r="BN99" s="103"/>
      <c r="BO99" s="103" t="b">
        <v>0</v>
      </c>
      <c r="BP99" s="103" t="b">
        <v>0</v>
      </c>
      <c r="BQ99" s="103"/>
      <c r="BR99" s="103" t="b">
        <v>0</v>
      </c>
      <c r="BS99" s="103"/>
      <c r="BT99" s="103" t="b">
        <v>0</v>
      </c>
      <c r="BU99" s="103" t="b">
        <v>0</v>
      </c>
      <c r="BV99" s="103" t="b">
        <v>0</v>
      </c>
      <c r="BW99" s="103"/>
      <c r="BX99" s="103" t="s">
        <v>1116</v>
      </c>
      <c r="BY99" s="103" t="s">
        <v>642</v>
      </c>
      <c r="BZ99" s="103"/>
      <c r="CA99" s="103"/>
      <c r="CB99" s="103"/>
    </row>
    <row r="100" spans="1:80" x14ac:dyDescent="0.35">
      <c r="A100" t="s">
        <v>1344</v>
      </c>
      <c r="B100">
        <v>73</v>
      </c>
      <c r="C100">
        <v>2016</v>
      </c>
      <c r="D100" t="b">
        <v>1</v>
      </c>
      <c r="E100" t="s">
        <v>1345</v>
      </c>
      <c r="F100" t="s">
        <v>290</v>
      </c>
      <c r="G100" t="s">
        <v>1346</v>
      </c>
      <c r="H100" t="s">
        <v>1347</v>
      </c>
      <c r="I100" t="s">
        <v>1348</v>
      </c>
      <c r="J100" t="s">
        <v>1349</v>
      </c>
      <c r="K100" t="s">
        <v>1350</v>
      </c>
      <c r="L100" t="s">
        <v>1351</v>
      </c>
      <c r="M100" t="s">
        <v>1352</v>
      </c>
      <c r="N100" t="s">
        <v>352</v>
      </c>
      <c r="O100" t="s">
        <v>1353</v>
      </c>
      <c r="P100" t="s">
        <v>1354</v>
      </c>
      <c r="Q100" t="s">
        <v>1345</v>
      </c>
      <c r="R100" t="s">
        <v>355</v>
      </c>
      <c r="S100" t="s">
        <v>1355</v>
      </c>
      <c r="T100">
        <v>450000</v>
      </c>
      <c r="U100">
        <v>363000</v>
      </c>
      <c r="V100">
        <v>54000</v>
      </c>
      <c r="W100">
        <v>33000</v>
      </c>
      <c r="Y100" t="s">
        <v>3454</v>
      </c>
      <c r="Z100" t="s">
        <v>358</v>
      </c>
      <c r="AA100" t="s">
        <v>359</v>
      </c>
      <c r="AB100" t="s">
        <v>550</v>
      </c>
      <c r="AC100" t="s">
        <v>816</v>
      </c>
      <c r="AD100" t="s">
        <v>362</v>
      </c>
      <c r="AE100" t="s">
        <v>1356</v>
      </c>
      <c r="AF100" t="s">
        <v>1357</v>
      </c>
      <c r="AG100" t="s">
        <v>1358</v>
      </c>
      <c r="AH100" t="s">
        <v>553</v>
      </c>
      <c r="AI100" t="s">
        <v>1360</v>
      </c>
      <c r="AJ100" t="s">
        <v>1361</v>
      </c>
      <c r="AK100" s="103">
        <v>42471</v>
      </c>
      <c r="AL100" s="103">
        <v>0.56944444444444442</v>
      </c>
      <c r="AM100" s="103">
        <v>42468</v>
      </c>
      <c r="AN100" t="b">
        <v>1</v>
      </c>
      <c r="AO100" s="103"/>
      <c r="AP100" t="b">
        <v>0</v>
      </c>
      <c r="AQ100" s="103"/>
      <c r="AT100" s="103"/>
      <c r="AW100" s="103">
        <v>42614</v>
      </c>
      <c r="AX100" s="103">
        <v>43373</v>
      </c>
      <c r="AY100" t="b">
        <v>0</v>
      </c>
      <c r="AZ100" s="103"/>
      <c r="BB100" s="103"/>
      <c r="BC100" s="103"/>
      <c r="BD100" s="103"/>
      <c r="BE100" s="103">
        <v>42551</v>
      </c>
      <c r="BH100" t="b">
        <v>0</v>
      </c>
      <c r="BI100" s="103"/>
      <c r="BJ100" s="103" t="s">
        <v>572</v>
      </c>
      <c r="BK100" s="103"/>
      <c r="BL100" s="103"/>
      <c r="BM100" s="103" t="s">
        <v>2560</v>
      </c>
      <c r="BN100" s="103"/>
      <c r="BO100" s="103" t="b">
        <v>0</v>
      </c>
      <c r="BP100" s="103" t="b">
        <v>0</v>
      </c>
      <c r="BQ100" s="103"/>
      <c r="BR100" s="103" t="b">
        <v>0</v>
      </c>
      <c r="BS100" s="103"/>
      <c r="BT100" s="103" t="b">
        <v>1</v>
      </c>
      <c r="BU100" s="103" t="b">
        <v>0</v>
      </c>
      <c r="BV100" s="103" t="b">
        <v>0</v>
      </c>
      <c r="BW100" s="103"/>
      <c r="BX100" s="103" t="s">
        <v>1359</v>
      </c>
      <c r="BY100" s="103" t="s">
        <v>821</v>
      </c>
      <c r="BZ100" s="103"/>
      <c r="CA100" s="103"/>
      <c r="CB100" s="103"/>
    </row>
    <row r="101" spans="1:80" hidden="1" x14ac:dyDescent="0.35">
      <c r="A101" t="s">
        <v>1227</v>
      </c>
      <c r="B101">
        <v>65</v>
      </c>
      <c r="C101">
        <v>2016</v>
      </c>
      <c r="D101" t="b">
        <v>0</v>
      </c>
      <c r="E101" t="s">
        <v>1228</v>
      </c>
      <c r="F101" t="s">
        <v>290</v>
      </c>
      <c r="G101" t="s">
        <v>1229</v>
      </c>
      <c r="H101" t="s">
        <v>1230</v>
      </c>
      <c r="L101" t="s">
        <v>1231</v>
      </c>
      <c r="M101" t="s">
        <v>1232</v>
      </c>
      <c r="N101" t="s">
        <v>1019</v>
      </c>
      <c r="O101" t="s">
        <v>1233</v>
      </c>
      <c r="P101" t="s">
        <v>1234</v>
      </c>
      <c r="Q101" t="s">
        <v>1228</v>
      </c>
      <c r="R101" t="s">
        <v>355</v>
      </c>
      <c r="S101" t="s">
        <v>1235</v>
      </c>
      <c r="T101">
        <v>500000</v>
      </c>
      <c r="Y101" t="s">
        <v>1236</v>
      </c>
      <c r="Z101" t="s">
        <v>377</v>
      </c>
      <c r="AA101" t="s">
        <v>359</v>
      </c>
      <c r="AB101" t="s">
        <v>550</v>
      </c>
      <c r="AC101" t="s">
        <v>551</v>
      </c>
      <c r="AD101" t="s">
        <v>1236</v>
      </c>
      <c r="AE101" t="s">
        <v>1237</v>
      </c>
      <c r="AF101" t="s">
        <v>1238</v>
      </c>
      <c r="AG101" t="s">
        <v>1239</v>
      </c>
      <c r="AH101" t="s">
        <v>522</v>
      </c>
      <c r="AI101" t="s">
        <v>1243</v>
      </c>
      <c r="AJ101" t="s">
        <v>1244</v>
      </c>
      <c r="AK101" s="103">
        <v>42471</v>
      </c>
      <c r="AL101" s="103">
        <v>0.54513888888888884</v>
      </c>
      <c r="AM101" s="103">
        <v>42465</v>
      </c>
      <c r="AN101" t="b">
        <v>1</v>
      </c>
      <c r="AO101" s="103"/>
      <c r="AP101" t="b">
        <v>0</v>
      </c>
      <c r="AQ101" s="103"/>
      <c r="AT101" s="103"/>
      <c r="AW101" s="103"/>
      <c r="AX101" s="103"/>
      <c r="AY101" t="b">
        <v>0</v>
      </c>
      <c r="AZ101" s="103"/>
      <c r="BB101" s="103"/>
      <c r="BC101" s="103"/>
      <c r="BD101" s="103"/>
      <c r="BE101" s="103"/>
      <c r="BH101" t="b">
        <v>0</v>
      </c>
      <c r="BI101" s="103"/>
      <c r="BJ101" s="103" t="s">
        <v>1242</v>
      </c>
      <c r="BK101" s="103"/>
      <c r="BL101" s="103"/>
      <c r="BM101" s="103"/>
      <c r="BN101" s="103"/>
      <c r="BO101" s="103" t="b">
        <v>0</v>
      </c>
      <c r="BP101" s="103" t="b">
        <v>0</v>
      </c>
      <c r="BQ101" s="103"/>
      <c r="BR101" s="103" t="b">
        <v>0</v>
      </c>
      <c r="BS101" s="103"/>
      <c r="BT101" s="103" t="b">
        <v>0</v>
      </c>
      <c r="BU101" s="103" t="b">
        <v>0</v>
      </c>
      <c r="BV101" s="103" t="b">
        <v>0</v>
      </c>
      <c r="BW101" s="103"/>
      <c r="BX101" s="103" t="s">
        <v>1240</v>
      </c>
      <c r="BY101" s="103" t="s">
        <v>1241</v>
      </c>
      <c r="BZ101" s="103"/>
      <c r="CA101" s="103"/>
      <c r="CB101" s="103"/>
    </row>
    <row r="102" spans="1:80" x14ac:dyDescent="0.35">
      <c r="A102" t="s">
        <v>1119</v>
      </c>
      <c r="B102">
        <v>59</v>
      </c>
      <c r="C102">
        <v>2016</v>
      </c>
      <c r="D102" t="b">
        <v>1</v>
      </c>
      <c r="E102" t="s">
        <v>1120</v>
      </c>
      <c r="F102" t="s">
        <v>290</v>
      </c>
      <c r="G102" t="s">
        <v>1121</v>
      </c>
      <c r="H102" t="s">
        <v>1122</v>
      </c>
      <c r="I102" t="s">
        <v>1123</v>
      </c>
      <c r="J102" t="s">
        <v>1124</v>
      </c>
      <c r="K102" t="s">
        <v>1125</v>
      </c>
      <c r="L102" t="s">
        <v>1126</v>
      </c>
      <c r="M102" t="s">
        <v>1127</v>
      </c>
      <c r="N102" t="s">
        <v>446</v>
      </c>
      <c r="O102" t="s">
        <v>1128</v>
      </c>
      <c r="P102" t="s">
        <v>1129</v>
      </c>
      <c r="Q102" t="s">
        <v>1120</v>
      </c>
      <c r="R102" t="s">
        <v>355</v>
      </c>
      <c r="S102" t="s">
        <v>1130</v>
      </c>
      <c r="T102">
        <v>800000</v>
      </c>
      <c r="Y102" t="s">
        <v>1131</v>
      </c>
      <c r="Z102" t="s">
        <v>377</v>
      </c>
      <c r="AA102" t="s">
        <v>835</v>
      </c>
      <c r="AB102" t="s">
        <v>550</v>
      </c>
      <c r="AC102" t="s">
        <v>405</v>
      </c>
      <c r="AD102" t="s">
        <v>1132</v>
      </c>
      <c r="AE102" t="s">
        <v>1133</v>
      </c>
      <c r="AF102" t="s">
        <v>1134</v>
      </c>
      <c r="AG102" t="s">
        <v>1135</v>
      </c>
      <c r="AH102" t="s">
        <v>522</v>
      </c>
      <c r="AI102" t="s">
        <v>1137</v>
      </c>
      <c r="AJ102" t="s">
        <v>1138</v>
      </c>
      <c r="AK102" s="103">
        <v>42471</v>
      </c>
      <c r="AL102" s="103">
        <v>0.52430555555555558</v>
      </c>
      <c r="AM102" s="103">
        <v>42450</v>
      </c>
      <c r="AN102" t="b">
        <v>1</v>
      </c>
      <c r="AO102" s="103"/>
      <c r="AP102" t="b">
        <v>1</v>
      </c>
      <c r="AQ102" s="103"/>
      <c r="AT102" s="103"/>
      <c r="AW102" s="103">
        <v>42614</v>
      </c>
      <c r="AX102" s="103">
        <v>43373</v>
      </c>
      <c r="AY102" t="b">
        <v>0</v>
      </c>
      <c r="AZ102" s="103"/>
      <c r="BB102" s="103"/>
      <c r="BC102" s="103"/>
      <c r="BD102" s="103"/>
      <c r="BE102" s="103">
        <v>42551</v>
      </c>
      <c r="BH102" t="b">
        <v>0</v>
      </c>
      <c r="BI102" s="103"/>
      <c r="BJ102" s="103" t="s">
        <v>826</v>
      </c>
      <c r="BK102" s="103"/>
      <c r="BL102" s="103"/>
      <c r="BM102" s="103"/>
      <c r="BN102" s="103"/>
      <c r="BO102" s="103" t="b">
        <v>0</v>
      </c>
      <c r="BP102" s="103" t="b">
        <v>0</v>
      </c>
      <c r="BQ102" s="103"/>
      <c r="BR102" s="103" t="b">
        <v>0</v>
      </c>
      <c r="BS102" s="103"/>
      <c r="BT102" s="103" t="b">
        <v>0</v>
      </c>
      <c r="BU102" s="103" t="b">
        <v>0</v>
      </c>
      <c r="BV102" s="103" t="b">
        <v>0</v>
      </c>
      <c r="BW102" s="103"/>
      <c r="BX102" s="103" t="s">
        <v>1136</v>
      </c>
      <c r="BY102" s="103" t="s">
        <v>642</v>
      </c>
      <c r="BZ102" s="103"/>
      <c r="CA102" s="103"/>
      <c r="CB102" s="103"/>
    </row>
    <row r="103" spans="1:80" x14ac:dyDescent="0.35">
      <c r="A103" t="s">
        <v>1004</v>
      </c>
      <c r="B103">
        <v>52</v>
      </c>
      <c r="C103">
        <v>2016</v>
      </c>
      <c r="D103" t="b">
        <v>1</v>
      </c>
      <c r="E103" t="s">
        <v>441</v>
      </c>
      <c r="F103" t="s">
        <v>290</v>
      </c>
      <c r="G103" t="s">
        <v>443</v>
      </c>
      <c r="H103" t="s">
        <v>1005</v>
      </c>
      <c r="I103" t="s">
        <v>1006</v>
      </c>
      <c r="J103" t="s">
        <v>1007</v>
      </c>
      <c r="L103" t="s">
        <v>444</v>
      </c>
      <c r="M103" t="s">
        <v>445</v>
      </c>
      <c r="N103" t="s">
        <v>446</v>
      </c>
      <c r="P103" t="s">
        <v>447</v>
      </c>
      <c r="Q103" t="s">
        <v>441</v>
      </c>
      <c r="R103" t="s">
        <v>355</v>
      </c>
      <c r="S103" t="s">
        <v>448</v>
      </c>
      <c r="T103">
        <v>800000</v>
      </c>
      <c r="Y103" t="s">
        <v>1008</v>
      </c>
      <c r="Z103" t="s">
        <v>377</v>
      </c>
      <c r="AA103" t="s">
        <v>378</v>
      </c>
      <c r="AB103" t="s">
        <v>1009</v>
      </c>
      <c r="AC103" t="s">
        <v>405</v>
      </c>
      <c r="AD103" t="s">
        <v>450</v>
      </c>
      <c r="AE103" t="s">
        <v>451</v>
      </c>
      <c r="AF103" t="s">
        <v>3382</v>
      </c>
      <c r="AG103" t="s">
        <v>1010</v>
      </c>
      <c r="AH103" t="s">
        <v>393</v>
      </c>
      <c r="AI103" t="s">
        <v>1012</v>
      </c>
      <c r="AJ103" t="s">
        <v>1013</v>
      </c>
      <c r="AK103" s="103">
        <v>42471</v>
      </c>
      <c r="AL103" s="103">
        <v>0.33333333333333331</v>
      </c>
      <c r="AM103" s="103">
        <v>42553</v>
      </c>
      <c r="AN103" t="b">
        <v>1</v>
      </c>
      <c r="AO103" s="103"/>
      <c r="AP103" t="b">
        <v>0</v>
      </c>
      <c r="AQ103" s="103"/>
      <c r="AT103" s="103"/>
      <c r="AW103" s="103">
        <v>42614</v>
      </c>
      <c r="AX103" s="103">
        <v>43373</v>
      </c>
      <c r="AY103" t="b">
        <v>0</v>
      </c>
      <c r="AZ103" s="103"/>
      <c r="BB103" s="103"/>
      <c r="BC103" s="103"/>
      <c r="BD103" s="103"/>
      <c r="BE103" s="103">
        <v>42576</v>
      </c>
      <c r="BH103" t="b">
        <v>0</v>
      </c>
      <c r="BI103" s="103"/>
      <c r="BJ103" s="103" t="s">
        <v>442</v>
      </c>
      <c r="BK103" s="103"/>
      <c r="BL103" s="103"/>
      <c r="BM103" s="103" t="s">
        <v>2607</v>
      </c>
      <c r="BN103" s="103"/>
      <c r="BO103" s="103" t="b">
        <v>0</v>
      </c>
      <c r="BP103" s="103" t="b">
        <v>0</v>
      </c>
      <c r="BQ103" s="103"/>
      <c r="BR103" s="103" t="b">
        <v>0</v>
      </c>
      <c r="BS103" s="103"/>
      <c r="BT103" s="103" t="b">
        <v>1</v>
      </c>
      <c r="BU103" s="103" t="b">
        <v>0</v>
      </c>
      <c r="BV103" s="103" t="b">
        <v>0</v>
      </c>
      <c r="BW103" s="103"/>
      <c r="BX103" s="103" t="s">
        <v>3443</v>
      </c>
      <c r="BY103" s="103" t="s">
        <v>1011</v>
      </c>
      <c r="BZ103" s="103"/>
      <c r="CA103" s="103"/>
      <c r="CB103" s="103"/>
    </row>
    <row r="104" spans="1:80" x14ac:dyDescent="0.35">
      <c r="A104" t="s">
        <v>1362</v>
      </c>
      <c r="B104">
        <v>74</v>
      </c>
      <c r="C104">
        <v>2016</v>
      </c>
      <c r="D104" t="b">
        <v>1</v>
      </c>
      <c r="E104" t="s">
        <v>524</v>
      </c>
      <c r="F104" t="s">
        <v>290</v>
      </c>
      <c r="G104" t="s">
        <v>525</v>
      </c>
      <c r="H104" t="s">
        <v>1363</v>
      </c>
      <c r="I104" t="s">
        <v>1364</v>
      </c>
      <c r="J104" t="s">
        <v>1365</v>
      </c>
      <c r="K104" t="s">
        <v>1366</v>
      </c>
      <c r="L104" t="s">
        <v>526</v>
      </c>
      <c r="M104" t="s">
        <v>527</v>
      </c>
      <c r="N104" t="s">
        <v>352</v>
      </c>
      <c r="O104" t="s">
        <v>813</v>
      </c>
      <c r="P104" t="s">
        <v>814</v>
      </c>
      <c r="Q104" t="s">
        <v>524</v>
      </c>
      <c r="R104" t="s">
        <v>355</v>
      </c>
      <c r="S104" t="s">
        <v>529</v>
      </c>
      <c r="T104">
        <v>450000</v>
      </c>
      <c r="U104">
        <v>363000</v>
      </c>
      <c r="V104">
        <v>54000</v>
      </c>
      <c r="W104">
        <v>33000</v>
      </c>
      <c r="Y104" t="s">
        <v>530</v>
      </c>
      <c r="Z104" t="s">
        <v>358</v>
      </c>
      <c r="AA104" t="s">
        <v>378</v>
      </c>
      <c r="AB104" t="s">
        <v>360</v>
      </c>
      <c r="AC104" t="s">
        <v>816</v>
      </c>
      <c r="AD104" t="s">
        <v>817</v>
      </c>
      <c r="AE104" t="s">
        <v>532</v>
      </c>
      <c r="AF104" t="s">
        <v>818</v>
      </c>
      <c r="AG104" t="s">
        <v>819</v>
      </c>
      <c r="AH104" t="s">
        <v>408</v>
      </c>
      <c r="AI104" t="s">
        <v>822</v>
      </c>
      <c r="AJ104" t="s">
        <v>823</v>
      </c>
      <c r="AK104" s="103">
        <v>42471</v>
      </c>
      <c r="AL104" s="103">
        <v>0.56944444444444442</v>
      </c>
      <c r="AM104" s="103">
        <v>42467</v>
      </c>
      <c r="AN104" t="b">
        <v>1</v>
      </c>
      <c r="AO104" s="103"/>
      <c r="AP104" t="b">
        <v>0</v>
      </c>
      <c r="AQ104" s="103"/>
      <c r="AT104" s="103"/>
      <c r="AW104" s="103">
        <v>42614</v>
      </c>
      <c r="AX104" s="103">
        <v>43373</v>
      </c>
      <c r="AY104" t="b">
        <v>1</v>
      </c>
      <c r="AZ104" s="103">
        <v>43646</v>
      </c>
      <c r="BB104" s="103"/>
      <c r="BC104" s="103"/>
      <c r="BD104" s="103"/>
      <c r="BE104" s="103">
        <v>42551</v>
      </c>
      <c r="BH104" t="b">
        <v>0</v>
      </c>
      <c r="BI104" s="103"/>
      <c r="BJ104" s="103" t="s">
        <v>572</v>
      </c>
      <c r="BK104" s="103"/>
      <c r="BL104" s="103"/>
      <c r="BM104" s="103" t="s">
        <v>2607</v>
      </c>
      <c r="BN104" s="103"/>
      <c r="BO104" s="103" t="b">
        <v>0</v>
      </c>
      <c r="BP104" s="103" t="b">
        <v>0</v>
      </c>
      <c r="BQ104" s="103"/>
      <c r="BR104" s="103" t="b">
        <v>0</v>
      </c>
      <c r="BS104" s="103"/>
      <c r="BT104" s="103" t="b">
        <v>1</v>
      </c>
      <c r="BU104" s="103" t="b">
        <v>0</v>
      </c>
      <c r="BV104" s="103" t="b">
        <v>0</v>
      </c>
      <c r="BW104" s="103"/>
      <c r="BX104" s="103" t="s">
        <v>820</v>
      </c>
      <c r="BY104" s="103" t="s">
        <v>821</v>
      </c>
      <c r="BZ104" s="103"/>
      <c r="CA104" s="103"/>
      <c r="CB104" s="103"/>
    </row>
    <row r="105" spans="1:80" x14ac:dyDescent="0.35">
      <c r="A105" t="s">
        <v>1014</v>
      </c>
      <c r="B105">
        <v>53</v>
      </c>
      <c r="C105">
        <v>2016</v>
      </c>
      <c r="D105" t="b">
        <v>1</v>
      </c>
      <c r="E105" t="s">
        <v>583</v>
      </c>
      <c r="F105" t="s">
        <v>290</v>
      </c>
      <c r="G105" t="s">
        <v>585</v>
      </c>
      <c r="H105" t="s">
        <v>1015</v>
      </c>
      <c r="I105" t="s">
        <v>1016</v>
      </c>
      <c r="J105" t="s">
        <v>1017</v>
      </c>
      <c r="K105" t="s">
        <v>1018</v>
      </c>
      <c r="L105" t="s">
        <v>586</v>
      </c>
      <c r="M105" t="s">
        <v>587</v>
      </c>
      <c r="N105" t="s">
        <v>446</v>
      </c>
      <c r="O105" t="s">
        <v>588</v>
      </c>
      <c r="P105" t="s">
        <v>589</v>
      </c>
      <c r="Q105" t="s">
        <v>583</v>
      </c>
      <c r="R105" t="s">
        <v>355</v>
      </c>
      <c r="S105" t="s">
        <v>590</v>
      </c>
      <c r="T105">
        <v>800000</v>
      </c>
      <c r="U105">
        <v>725000</v>
      </c>
      <c r="V105">
        <v>46500</v>
      </c>
      <c r="W105">
        <v>28500</v>
      </c>
      <c r="Y105" t="s">
        <v>1020</v>
      </c>
      <c r="Z105" t="s">
        <v>377</v>
      </c>
      <c r="AA105" t="s">
        <v>378</v>
      </c>
      <c r="AB105" t="s">
        <v>360</v>
      </c>
      <c r="AC105" t="s">
        <v>405</v>
      </c>
      <c r="AD105" t="s">
        <v>1021</v>
      </c>
      <c r="AE105" t="s">
        <v>592</v>
      </c>
      <c r="AF105" t="s">
        <v>584</v>
      </c>
      <c r="AG105" t="s">
        <v>653</v>
      </c>
      <c r="AH105" t="s">
        <v>408</v>
      </c>
      <c r="AI105" t="s">
        <v>1022</v>
      </c>
      <c r="AJ105" t="s">
        <v>1023</v>
      </c>
      <c r="AK105" s="103">
        <v>42471</v>
      </c>
      <c r="AL105" s="103">
        <v>0.46041666666666664</v>
      </c>
      <c r="AM105" s="103">
        <v>42468</v>
      </c>
      <c r="AN105" t="b">
        <v>1</v>
      </c>
      <c r="AO105" s="103"/>
      <c r="AP105" t="b">
        <v>0</v>
      </c>
      <c r="AQ105" s="103"/>
      <c r="AT105" s="103"/>
      <c r="AW105" s="103">
        <v>42614</v>
      </c>
      <c r="AX105" s="103">
        <v>43373</v>
      </c>
      <c r="AY105" t="b">
        <v>1</v>
      </c>
      <c r="AZ105" s="103">
        <v>43465</v>
      </c>
      <c r="BA105" t="s">
        <v>1024</v>
      </c>
      <c r="BB105" s="103"/>
      <c r="BC105" s="103"/>
      <c r="BD105" s="103"/>
      <c r="BE105" s="103">
        <v>42551</v>
      </c>
      <c r="BH105" t="b">
        <v>0</v>
      </c>
      <c r="BI105" s="103"/>
      <c r="BJ105" s="103" t="s">
        <v>584</v>
      </c>
      <c r="BK105" s="103"/>
      <c r="BL105" s="103"/>
      <c r="BM105" s="103" t="s">
        <v>2607</v>
      </c>
      <c r="BN105" s="103"/>
      <c r="BO105" s="103" t="b">
        <v>0</v>
      </c>
      <c r="BP105" s="103" t="b">
        <v>0</v>
      </c>
      <c r="BQ105" s="103"/>
      <c r="BR105" s="103" t="b">
        <v>0</v>
      </c>
      <c r="BS105" s="103"/>
      <c r="BT105" s="103" t="b">
        <v>1</v>
      </c>
      <c r="BU105" s="103" t="b">
        <v>0</v>
      </c>
      <c r="BV105" s="103" t="b">
        <v>0</v>
      </c>
      <c r="BW105" s="103"/>
      <c r="BX105" s="103" t="s">
        <v>654</v>
      </c>
      <c r="BY105" s="103" t="s">
        <v>3444</v>
      </c>
      <c r="BZ105" s="103"/>
      <c r="CA105" s="103"/>
      <c r="CB105" s="103"/>
    </row>
    <row r="106" spans="1:80" hidden="1" x14ac:dyDescent="0.35">
      <c r="A106" t="s">
        <v>1139</v>
      </c>
      <c r="B106">
        <v>60</v>
      </c>
      <c r="C106">
        <v>2016</v>
      </c>
      <c r="D106" t="b">
        <v>0</v>
      </c>
      <c r="E106" t="s">
        <v>1140</v>
      </c>
      <c r="F106" t="s">
        <v>846</v>
      </c>
      <c r="G106" t="s">
        <v>1141</v>
      </c>
      <c r="H106" t="s">
        <v>1142</v>
      </c>
      <c r="L106" t="s">
        <v>1143</v>
      </c>
      <c r="M106" t="s">
        <v>1144</v>
      </c>
      <c r="N106" t="s">
        <v>434</v>
      </c>
      <c r="O106" t="s">
        <v>1145</v>
      </c>
      <c r="P106" t="s">
        <v>1146</v>
      </c>
      <c r="Q106" t="s">
        <v>1140</v>
      </c>
      <c r="R106" t="s">
        <v>355</v>
      </c>
      <c r="S106" t="s">
        <v>1147</v>
      </c>
      <c r="T106">
        <v>700000</v>
      </c>
      <c r="Y106" t="s">
        <v>1148</v>
      </c>
      <c r="Z106" t="s">
        <v>377</v>
      </c>
      <c r="AA106" t="s">
        <v>359</v>
      </c>
      <c r="AB106" t="s">
        <v>550</v>
      </c>
      <c r="AC106" t="s">
        <v>1070</v>
      </c>
      <c r="AD106" t="s">
        <v>1149</v>
      </c>
      <c r="AE106" t="s">
        <v>1150</v>
      </c>
      <c r="AF106" t="s">
        <v>1151</v>
      </c>
      <c r="AG106" t="s">
        <v>1152</v>
      </c>
      <c r="AH106" t="s">
        <v>367</v>
      </c>
      <c r="AI106" t="s">
        <v>1154</v>
      </c>
      <c r="AJ106" t="s">
        <v>1155</v>
      </c>
      <c r="AK106" s="103">
        <v>42471</v>
      </c>
      <c r="AL106" s="103">
        <v>0.52430555555555558</v>
      </c>
      <c r="AM106" s="103">
        <v>42457</v>
      </c>
      <c r="AN106" t="b">
        <v>1</v>
      </c>
      <c r="AO106" s="103"/>
      <c r="AP106" t="b">
        <v>0</v>
      </c>
      <c r="AQ106" s="103"/>
      <c r="AT106" s="103"/>
      <c r="AW106" s="103"/>
      <c r="AX106" s="103"/>
      <c r="AY106" t="b">
        <v>0</v>
      </c>
      <c r="AZ106" s="103"/>
      <c r="BB106" s="103"/>
      <c r="BC106" s="103"/>
      <c r="BD106" s="103"/>
      <c r="BE106" s="103"/>
      <c r="BH106" t="b">
        <v>0</v>
      </c>
      <c r="BI106" s="103"/>
      <c r="BJ106" s="103" t="s">
        <v>826</v>
      </c>
      <c r="BK106" s="103"/>
      <c r="BL106" s="103"/>
      <c r="BM106" s="103"/>
      <c r="BN106" s="103"/>
      <c r="BO106" s="103" t="b">
        <v>0</v>
      </c>
      <c r="BP106" s="103" t="b">
        <v>0</v>
      </c>
      <c r="BQ106" s="103"/>
      <c r="BR106" s="103" t="b">
        <v>0</v>
      </c>
      <c r="BS106" s="103"/>
      <c r="BT106" s="103" t="b">
        <v>0</v>
      </c>
      <c r="BU106" s="103" t="b">
        <v>0</v>
      </c>
      <c r="BV106" s="103" t="b">
        <v>0</v>
      </c>
      <c r="BW106" s="103"/>
      <c r="BX106" s="103" t="s">
        <v>1153</v>
      </c>
      <c r="BY106" s="103" t="s">
        <v>642</v>
      </c>
      <c r="BZ106" s="103"/>
      <c r="CA106" s="103"/>
      <c r="CB106" s="103"/>
    </row>
    <row r="107" spans="1:80" x14ac:dyDescent="0.35">
      <c r="A107" t="s">
        <v>1156</v>
      </c>
      <c r="B107">
        <v>61</v>
      </c>
      <c r="C107">
        <v>2016</v>
      </c>
      <c r="D107" t="b">
        <v>1</v>
      </c>
      <c r="E107" t="s">
        <v>1157</v>
      </c>
      <c r="F107" t="s">
        <v>290</v>
      </c>
      <c r="G107" t="s">
        <v>1158</v>
      </c>
      <c r="H107" t="s">
        <v>1159</v>
      </c>
      <c r="I107" t="s">
        <v>1160</v>
      </c>
      <c r="J107" t="s">
        <v>1161</v>
      </c>
      <c r="K107" t="s">
        <v>1162</v>
      </c>
      <c r="L107" t="s">
        <v>444</v>
      </c>
      <c r="M107" t="s">
        <v>1163</v>
      </c>
      <c r="N107" t="s">
        <v>446</v>
      </c>
      <c r="O107" t="s">
        <v>1164</v>
      </c>
      <c r="P107" t="s">
        <v>1165</v>
      </c>
      <c r="Q107" t="s">
        <v>1157</v>
      </c>
      <c r="R107" t="s">
        <v>355</v>
      </c>
      <c r="S107" t="s">
        <v>1166</v>
      </c>
      <c r="T107">
        <v>800000</v>
      </c>
      <c r="Y107" t="s">
        <v>1167</v>
      </c>
      <c r="Z107" t="s">
        <v>377</v>
      </c>
      <c r="AA107" t="s">
        <v>378</v>
      </c>
      <c r="AB107" t="s">
        <v>360</v>
      </c>
      <c r="AC107" t="s">
        <v>405</v>
      </c>
      <c r="AD107" t="s">
        <v>1168</v>
      </c>
      <c r="AE107" t="s">
        <v>1169</v>
      </c>
      <c r="AF107" t="s">
        <v>1170</v>
      </c>
      <c r="AG107" t="s">
        <v>1171</v>
      </c>
      <c r="AH107" t="s">
        <v>522</v>
      </c>
      <c r="AI107" t="s">
        <v>1174</v>
      </c>
      <c r="AJ107" t="s">
        <v>1175</v>
      </c>
      <c r="AK107" s="103">
        <v>42471</v>
      </c>
      <c r="AL107" s="103">
        <v>0.52430555555555558</v>
      </c>
      <c r="AM107" s="103">
        <v>42457</v>
      </c>
      <c r="AN107" t="b">
        <v>1</v>
      </c>
      <c r="AO107" s="103"/>
      <c r="AP107" t="b">
        <v>1</v>
      </c>
      <c r="AQ107" s="103">
        <v>43669</v>
      </c>
      <c r="AT107" s="103">
        <v>44398</v>
      </c>
      <c r="AU107" t="s">
        <v>2629</v>
      </c>
      <c r="AW107" s="103">
        <v>42614</v>
      </c>
      <c r="AX107" s="103">
        <v>43373</v>
      </c>
      <c r="AY107" t="b">
        <v>0</v>
      </c>
      <c r="AZ107" s="103"/>
      <c r="BB107" s="103"/>
      <c r="BC107" s="103"/>
      <c r="BD107" s="103"/>
      <c r="BE107" s="103">
        <v>42551</v>
      </c>
      <c r="BH107" t="b">
        <v>0</v>
      </c>
      <c r="BI107" s="103"/>
      <c r="BJ107" s="103" t="s">
        <v>826</v>
      </c>
      <c r="BK107" s="103" t="s">
        <v>439</v>
      </c>
      <c r="BL107" s="103"/>
      <c r="BM107" s="103" t="s">
        <v>2476</v>
      </c>
      <c r="BN107" s="103"/>
      <c r="BO107" s="103" t="b">
        <v>0</v>
      </c>
      <c r="BP107" s="103" t="b">
        <v>0</v>
      </c>
      <c r="BQ107" s="103"/>
      <c r="BR107" s="103" t="b">
        <v>0</v>
      </c>
      <c r="BS107" s="103"/>
      <c r="BT107" s="103" t="b">
        <v>0</v>
      </c>
      <c r="BU107" s="103" t="b">
        <v>0</v>
      </c>
      <c r="BV107" s="103" t="b">
        <v>0</v>
      </c>
      <c r="BW107" s="103"/>
      <c r="BX107" s="103" t="s">
        <v>1172</v>
      </c>
      <c r="BY107" s="103" t="s">
        <v>1173</v>
      </c>
      <c r="BZ107" s="103"/>
      <c r="CA107" s="103"/>
      <c r="CB107" s="103"/>
    </row>
    <row r="108" spans="1:80" hidden="1" x14ac:dyDescent="0.35">
      <c r="A108" t="s">
        <v>1385</v>
      </c>
      <c r="B108">
        <v>77</v>
      </c>
      <c r="C108">
        <v>2016</v>
      </c>
      <c r="D108" t="b">
        <v>0</v>
      </c>
      <c r="E108" t="s">
        <v>1386</v>
      </c>
      <c r="F108" t="s">
        <v>290</v>
      </c>
      <c r="G108" t="s">
        <v>1388</v>
      </c>
      <c r="H108" t="s">
        <v>1389</v>
      </c>
      <c r="L108" t="s">
        <v>1390</v>
      </c>
      <c r="M108" t="s">
        <v>1391</v>
      </c>
      <c r="N108" t="s">
        <v>352</v>
      </c>
      <c r="O108" t="s">
        <v>1392</v>
      </c>
      <c r="P108" t="s">
        <v>1393</v>
      </c>
      <c r="Q108" t="s">
        <v>1386</v>
      </c>
      <c r="R108" t="s">
        <v>355</v>
      </c>
      <c r="S108" t="s">
        <v>1394</v>
      </c>
      <c r="T108">
        <v>400000</v>
      </c>
      <c r="Y108" t="s">
        <v>1395</v>
      </c>
      <c r="Z108" t="s">
        <v>358</v>
      </c>
      <c r="AA108" t="s">
        <v>359</v>
      </c>
      <c r="AB108" t="s">
        <v>550</v>
      </c>
      <c r="AC108" t="s">
        <v>361</v>
      </c>
      <c r="AD108" t="s">
        <v>1396</v>
      </c>
      <c r="AE108" t="s">
        <v>1397</v>
      </c>
      <c r="AF108" t="s">
        <v>1398</v>
      </c>
      <c r="AG108" t="s">
        <v>1399</v>
      </c>
      <c r="AH108" t="s">
        <v>463</v>
      </c>
      <c r="AK108" s="103">
        <v>42471</v>
      </c>
      <c r="AL108" s="103">
        <v>0.60416666666666663</v>
      </c>
      <c r="AM108" s="103"/>
      <c r="AN108" t="b">
        <v>1</v>
      </c>
      <c r="AO108" s="103"/>
      <c r="AP108" t="b">
        <v>0</v>
      </c>
      <c r="AQ108" s="103"/>
      <c r="AT108" s="103"/>
      <c r="AW108" s="103"/>
      <c r="AX108" s="103"/>
      <c r="AY108" t="b">
        <v>0</v>
      </c>
      <c r="AZ108" s="103"/>
      <c r="BB108" s="103"/>
      <c r="BC108" s="103"/>
      <c r="BD108" s="103"/>
      <c r="BE108" s="103"/>
      <c r="BH108" t="b">
        <v>0</v>
      </c>
      <c r="BI108" s="103"/>
      <c r="BJ108" s="103" t="s">
        <v>1387</v>
      </c>
      <c r="BK108" s="103"/>
      <c r="BL108" s="103"/>
      <c r="BM108" s="103"/>
      <c r="BN108" s="103"/>
      <c r="BO108" s="103" t="b">
        <v>0</v>
      </c>
      <c r="BP108" s="103" t="b">
        <v>0</v>
      </c>
      <c r="BQ108" s="103"/>
      <c r="BR108" s="103" t="b">
        <v>0</v>
      </c>
      <c r="BS108" s="103"/>
      <c r="BT108" s="103" t="b">
        <v>0</v>
      </c>
      <c r="BU108" s="103" t="b">
        <v>0</v>
      </c>
      <c r="BV108" s="103" t="b">
        <v>0</v>
      </c>
      <c r="BW108" s="103"/>
      <c r="BX108" s="103" t="s">
        <v>1400</v>
      </c>
      <c r="BY108" s="103" t="s">
        <v>1401</v>
      </c>
      <c r="BZ108" s="103"/>
      <c r="CA108" s="103"/>
      <c r="CB108" s="103"/>
    </row>
    <row r="109" spans="1:80" x14ac:dyDescent="0.35">
      <c r="A109" t="s">
        <v>1272</v>
      </c>
      <c r="B109">
        <v>68</v>
      </c>
      <c r="C109">
        <v>2016</v>
      </c>
      <c r="D109" t="b">
        <v>1</v>
      </c>
      <c r="E109" t="s">
        <v>412</v>
      </c>
      <c r="F109" t="s">
        <v>290</v>
      </c>
      <c r="G109" t="s">
        <v>413</v>
      </c>
      <c r="H109" t="s">
        <v>1273</v>
      </c>
      <c r="I109" t="s">
        <v>1274</v>
      </c>
      <c r="J109" t="s">
        <v>1275</v>
      </c>
      <c r="L109" t="s">
        <v>3343</v>
      </c>
      <c r="M109" t="s">
        <v>3344</v>
      </c>
      <c r="N109" t="s">
        <v>352</v>
      </c>
      <c r="O109" t="s">
        <v>1276</v>
      </c>
      <c r="P109" t="s">
        <v>416</v>
      </c>
      <c r="Q109" t="s">
        <v>412</v>
      </c>
      <c r="R109" t="s">
        <v>355</v>
      </c>
      <c r="S109" t="s">
        <v>417</v>
      </c>
      <c r="T109">
        <v>400000</v>
      </c>
      <c r="U109">
        <v>319000</v>
      </c>
      <c r="V109">
        <v>48000</v>
      </c>
      <c r="W109">
        <v>33000</v>
      </c>
      <c r="Y109" t="s">
        <v>358</v>
      </c>
      <c r="Z109" t="s">
        <v>358</v>
      </c>
      <c r="AA109" t="s">
        <v>359</v>
      </c>
      <c r="AB109" t="s">
        <v>550</v>
      </c>
      <c r="AC109" t="s">
        <v>361</v>
      </c>
      <c r="AD109" t="s">
        <v>362</v>
      </c>
      <c r="AE109" t="s">
        <v>419</v>
      </c>
      <c r="AF109" t="s">
        <v>3448</v>
      </c>
      <c r="AG109" t="s">
        <v>1278</v>
      </c>
      <c r="AH109" t="s">
        <v>367</v>
      </c>
      <c r="AI109" t="s">
        <v>1280</v>
      </c>
      <c r="AJ109" t="s">
        <v>1281</v>
      </c>
      <c r="AK109" s="103">
        <v>42471</v>
      </c>
      <c r="AL109" s="103">
        <v>0.54861111111111116</v>
      </c>
      <c r="AM109" s="103">
        <v>42464</v>
      </c>
      <c r="AN109" t="b">
        <v>1</v>
      </c>
      <c r="AO109" s="103"/>
      <c r="AP109" t="b">
        <v>0</v>
      </c>
      <c r="AQ109" s="103"/>
      <c r="AT109" s="103"/>
      <c r="AW109" s="103">
        <v>42614</v>
      </c>
      <c r="AX109" s="103">
        <v>43373</v>
      </c>
      <c r="AY109" t="b">
        <v>0</v>
      </c>
      <c r="AZ109" s="103"/>
      <c r="BB109" s="103"/>
      <c r="BC109" s="103"/>
      <c r="BD109" s="103"/>
      <c r="BE109" s="103">
        <v>42551</v>
      </c>
      <c r="BH109" t="b">
        <v>0</v>
      </c>
      <c r="BI109" s="103"/>
      <c r="BJ109" s="103" t="s">
        <v>2893</v>
      </c>
      <c r="BK109" s="103"/>
      <c r="BL109" s="103"/>
      <c r="BM109" s="103" t="s">
        <v>3438</v>
      </c>
      <c r="BN109" s="103"/>
      <c r="BO109" s="103" t="b">
        <v>0</v>
      </c>
      <c r="BP109" s="103" t="b">
        <v>0</v>
      </c>
      <c r="BQ109" s="103"/>
      <c r="BR109" s="103" t="b">
        <v>0</v>
      </c>
      <c r="BS109" s="103"/>
      <c r="BT109" s="103" t="b">
        <v>1</v>
      </c>
      <c r="BU109" s="103" t="b">
        <v>0</v>
      </c>
      <c r="BV109" s="103" t="b">
        <v>0</v>
      </c>
      <c r="BW109" s="103"/>
      <c r="BX109" s="103" t="s">
        <v>3449</v>
      </c>
      <c r="BY109" s="103" t="s">
        <v>1890</v>
      </c>
      <c r="BZ109" s="103"/>
      <c r="CA109" s="103"/>
      <c r="CB109" s="103"/>
    </row>
    <row r="110" spans="1:80" x14ac:dyDescent="0.35">
      <c r="A110" t="s">
        <v>1282</v>
      </c>
      <c r="B110">
        <v>69</v>
      </c>
      <c r="C110">
        <v>2016</v>
      </c>
      <c r="D110" t="b">
        <v>1</v>
      </c>
      <c r="E110" t="s">
        <v>1283</v>
      </c>
      <c r="F110" t="s">
        <v>302</v>
      </c>
      <c r="G110" t="s">
        <v>1284</v>
      </c>
      <c r="H110" t="s">
        <v>1258</v>
      </c>
      <c r="I110" t="s">
        <v>1285</v>
      </c>
      <c r="J110" t="s">
        <v>1286</v>
      </c>
      <c r="K110" t="s">
        <v>1287</v>
      </c>
      <c r="L110" t="s">
        <v>1288</v>
      </c>
      <c r="M110" t="s">
        <v>1289</v>
      </c>
      <c r="N110" t="s">
        <v>434</v>
      </c>
      <c r="O110" t="s">
        <v>1290</v>
      </c>
      <c r="P110" t="s">
        <v>1291</v>
      </c>
      <c r="Q110" t="s">
        <v>1283</v>
      </c>
      <c r="R110" t="s">
        <v>355</v>
      </c>
      <c r="S110" t="s">
        <v>1292</v>
      </c>
      <c r="T110">
        <v>800000</v>
      </c>
      <c r="Y110" t="s">
        <v>1293</v>
      </c>
      <c r="Z110" t="s">
        <v>377</v>
      </c>
      <c r="AA110" t="s">
        <v>378</v>
      </c>
      <c r="AB110" t="s">
        <v>360</v>
      </c>
      <c r="AC110" t="s">
        <v>405</v>
      </c>
      <c r="AD110" t="s">
        <v>1294</v>
      </c>
      <c r="AE110" t="s">
        <v>911</v>
      </c>
      <c r="AF110" t="s">
        <v>1295</v>
      </c>
      <c r="AG110" t="s">
        <v>1296</v>
      </c>
      <c r="AH110" t="s">
        <v>643</v>
      </c>
      <c r="AI110" t="s">
        <v>1298</v>
      </c>
      <c r="AJ110" t="s">
        <v>1299</v>
      </c>
      <c r="AK110" s="103">
        <v>42471</v>
      </c>
      <c r="AL110" s="103">
        <v>0.54861111111111116</v>
      </c>
      <c r="AM110" s="103">
        <v>42450</v>
      </c>
      <c r="AN110" t="b">
        <v>1</v>
      </c>
      <c r="AO110" s="103"/>
      <c r="AP110" t="b">
        <v>1</v>
      </c>
      <c r="AQ110" s="103"/>
      <c r="AT110" s="103"/>
      <c r="AW110" s="103">
        <v>42614</v>
      </c>
      <c r="AX110" s="103">
        <v>43373</v>
      </c>
      <c r="AY110" t="b">
        <v>0</v>
      </c>
      <c r="AZ110" s="103"/>
      <c r="BB110" s="103"/>
      <c r="BC110" s="103"/>
      <c r="BD110" s="103"/>
      <c r="BE110" s="103">
        <v>42551</v>
      </c>
      <c r="BH110" t="b">
        <v>0</v>
      </c>
      <c r="BI110" s="103"/>
      <c r="BJ110" s="103" t="s">
        <v>1246</v>
      </c>
      <c r="BK110" s="103"/>
      <c r="BL110" s="103"/>
      <c r="BM110" s="103"/>
      <c r="BN110" s="103"/>
      <c r="BO110" s="103" t="b">
        <v>0</v>
      </c>
      <c r="BP110" s="103" t="b">
        <v>0</v>
      </c>
      <c r="BQ110" s="103"/>
      <c r="BR110" s="103" t="b">
        <v>0</v>
      </c>
      <c r="BS110" s="103"/>
      <c r="BT110" s="103" t="b">
        <v>0</v>
      </c>
      <c r="BU110" s="103" t="b">
        <v>0</v>
      </c>
      <c r="BV110" s="103" t="b">
        <v>0</v>
      </c>
      <c r="BW110" s="103"/>
      <c r="BX110" s="103" t="s">
        <v>1297</v>
      </c>
      <c r="BY110" s="103" t="s">
        <v>673</v>
      </c>
      <c r="BZ110" s="103"/>
      <c r="CA110" s="103"/>
      <c r="CB110" s="103"/>
    </row>
    <row r="111" spans="1:80" x14ac:dyDescent="0.35">
      <c r="A111" t="s">
        <v>1300</v>
      </c>
      <c r="B111">
        <v>70</v>
      </c>
      <c r="C111">
        <v>2016</v>
      </c>
      <c r="D111" t="b">
        <v>1</v>
      </c>
      <c r="E111" t="s">
        <v>761</v>
      </c>
      <c r="F111" t="s">
        <v>290</v>
      </c>
      <c r="G111" t="s">
        <v>762</v>
      </c>
      <c r="H111" t="s">
        <v>1301</v>
      </c>
      <c r="I111" t="s">
        <v>1302</v>
      </c>
      <c r="J111" t="s">
        <v>1303</v>
      </c>
      <c r="K111" t="s">
        <v>1304</v>
      </c>
      <c r="L111" t="s">
        <v>1305</v>
      </c>
      <c r="M111" t="s">
        <v>1306</v>
      </c>
      <c r="N111" t="s">
        <v>352</v>
      </c>
      <c r="O111" t="s">
        <v>766</v>
      </c>
      <c r="P111" t="s">
        <v>1307</v>
      </c>
      <c r="Q111" t="s">
        <v>761</v>
      </c>
      <c r="R111" t="s">
        <v>355</v>
      </c>
      <c r="S111" t="s">
        <v>768</v>
      </c>
      <c r="T111">
        <v>400000</v>
      </c>
      <c r="U111">
        <v>319000</v>
      </c>
      <c r="V111">
        <v>48000</v>
      </c>
      <c r="W111">
        <v>33000</v>
      </c>
      <c r="Y111" t="s">
        <v>358</v>
      </c>
      <c r="Z111" t="s">
        <v>358</v>
      </c>
      <c r="AA111" t="s">
        <v>359</v>
      </c>
      <c r="AB111" t="s">
        <v>550</v>
      </c>
      <c r="AC111" t="s">
        <v>361</v>
      </c>
      <c r="AD111" t="s">
        <v>362</v>
      </c>
      <c r="AE111" t="s">
        <v>769</v>
      </c>
      <c r="AF111" t="s">
        <v>1308</v>
      </c>
      <c r="AG111" t="s">
        <v>1309</v>
      </c>
      <c r="AH111" t="s">
        <v>367</v>
      </c>
      <c r="AI111" t="s">
        <v>1310</v>
      </c>
      <c r="AJ111" t="s">
        <v>722</v>
      </c>
      <c r="AK111" s="103">
        <v>42471</v>
      </c>
      <c r="AL111" s="103">
        <v>0.54861111111111116</v>
      </c>
      <c r="AM111" s="103">
        <v>42450</v>
      </c>
      <c r="AN111" t="b">
        <v>1</v>
      </c>
      <c r="AO111" s="103"/>
      <c r="AP111" t="b">
        <v>0</v>
      </c>
      <c r="AQ111" s="103"/>
      <c r="AT111" s="103"/>
      <c r="AW111" s="103">
        <v>42614</v>
      </c>
      <c r="AX111" s="103">
        <v>43373</v>
      </c>
      <c r="AY111" t="b">
        <v>0</v>
      </c>
      <c r="AZ111" s="103"/>
      <c r="BB111" s="103"/>
      <c r="BC111" s="103"/>
      <c r="BD111" s="103"/>
      <c r="BE111" s="103">
        <v>42551</v>
      </c>
      <c r="BH111" t="b">
        <v>0</v>
      </c>
      <c r="BI111" s="103">
        <v>43488</v>
      </c>
      <c r="BJ111" s="103" t="s">
        <v>678</v>
      </c>
      <c r="BK111" s="103"/>
      <c r="BL111" s="103"/>
      <c r="BM111" s="103" t="s">
        <v>3438</v>
      </c>
      <c r="BN111" s="103"/>
      <c r="BO111" s="103" t="b">
        <v>0</v>
      </c>
      <c r="BP111" s="103" t="b">
        <v>0</v>
      </c>
      <c r="BQ111" s="103"/>
      <c r="BR111" s="103" t="b">
        <v>0</v>
      </c>
      <c r="BS111" s="103"/>
      <c r="BT111" s="103" t="b">
        <v>1</v>
      </c>
      <c r="BU111" s="103" t="b">
        <v>0</v>
      </c>
      <c r="BV111" s="103" t="b">
        <v>0</v>
      </c>
      <c r="BW111" s="103"/>
      <c r="BX111" s="103" t="s">
        <v>772</v>
      </c>
      <c r="BY111" s="103" t="s">
        <v>1836</v>
      </c>
      <c r="BZ111" s="103"/>
      <c r="CA111" s="103"/>
      <c r="CB111" s="103"/>
    </row>
    <row r="112" spans="1:80" x14ac:dyDescent="0.35">
      <c r="A112" t="s">
        <v>1176</v>
      </c>
      <c r="B112">
        <v>62</v>
      </c>
      <c r="C112">
        <v>2016</v>
      </c>
      <c r="D112" t="b">
        <v>1</v>
      </c>
      <c r="E112" t="s">
        <v>609</v>
      </c>
      <c r="F112" t="s">
        <v>290</v>
      </c>
      <c r="G112" t="s">
        <v>610</v>
      </c>
      <c r="H112" t="s">
        <v>1177</v>
      </c>
      <c r="I112" t="s">
        <v>1178</v>
      </c>
      <c r="J112" t="s">
        <v>1179</v>
      </c>
      <c r="K112" t="s">
        <v>1180</v>
      </c>
      <c r="L112" t="s">
        <v>3445</v>
      </c>
      <c r="M112" t="s">
        <v>3099</v>
      </c>
      <c r="N112" t="s">
        <v>352</v>
      </c>
      <c r="O112" t="s">
        <v>1181</v>
      </c>
      <c r="P112" t="s">
        <v>1182</v>
      </c>
      <c r="Q112" t="s">
        <v>609</v>
      </c>
      <c r="R112" t="s">
        <v>355</v>
      </c>
      <c r="S112" t="s">
        <v>613</v>
      </c>
      <c r="T112">
        <v>500000</v>
      </c>
      <c r="Y112" t="s">
        <v>1183</v>
      </c>
      <c r="Z112" t="s">
        <v>615</v>
      </c>
      <c r="AA112" t="s">
        <v>835</v>
      </c>
      <c r="AB112" t="s">
        <v>687</v>
      </c>
      <c r="AC112" t="s">
        <v>551</v>
      </c>
      <c r="AD112" t="s">
        <v>1184</v>
      </c>
      <c r="AE112" t="s">
        <v>618</v>
      </c>
      <c r="AF112" t="s">
        <v>3446</v>
      </c>
      <c r="AG112" t="s">
        <v>1185</v>
      </c>
      <c r="AH112" t="s">
        <v>393</v>
      </c>
      <c r="AI112" t="s">
        <v>1186</v>
      </c>
      <c r="AJ112" t="s">
        <v>1187</v>
      </c>
      <c r="AK112" s="103">
        <v>42471</v>
      </c>
      <c r="AL112" s="103">
        <v>0.53125</v>
      </c>
      <c r="AM112" s="103">
        <v>42457</v>
      </c>
      <c r="AN112" t="b">
        <v>1</v>
      </c>
      <c r="AO112" s="103"/>
      <c r="AP112" t="b">
        <v>0</v>
      </c>
      <c r="AQ112" s="103"/>
      <c r="AT112" s="103"/>
      <c r="AW112" s="103">
        <v>42614</v>
      </c>
      <c r="AX112" s="103">
        <v>43373</v>
      </c>
      <c r="AY112" t="b">
        <v>0</v>
      </c>
      <c r="AZ112" s="103"/>
      <c r="BB112" s="103"/>
      <c r="BC112" s="103"/>
      <c r="BD112" s="103"/>
      <c r="BE112" s="103">
        <v>42551</v>
      </c>
      <c r="BH112" t="b">
        <v>0</v>
      </c>
      <c r="BI112" s="103"/>
      <c r="BJ112" s="103" t="s">
        <v>678</v>
      </c>
      <c r="BK112" s="103"/>
      <c r="BL112" s="103"/>
      <c r="BM112" s="103" t="s">
        <v>2476</v>
      </c>
      <c r="BN112" s="103"/>
      <c r="BO112" s="103" t="b">
        <v>0</v>
      </c>
      <c r="BP112" s="103" t="b">
        <v>0</v>
      </c>
      <c r="BQ112" s="103"/>
      <c r="BR112" s="103" t="b">
        <v>0</v>
      </c>
      <c r="BS112" s="103"/>
      <c r="BT112" s="103" t="b">
        <v>1</v>
      </c>
      <c r="BU112" s="103" t="b">
        <v>0</v>
      </c>
      <c r="BV112" s="103" t="b">
        <v>0</v>
      </c>
      <c r="BW112" s="103"/>
      <c r="BX112" s="103" t="s">
        <v>1702</v>
      </c>
      <c r="BY112" s="103" t="s">
        <v>1836</v>
      </c>
      <c r="BZ112" s="103"/>
      <c r="CA112" s="103"/>
      <c r="CB112" s="103"/>
    </row>
    <row r="113" spans="1:80" hidden="1" x14ac:dyDescent="0.35">
      <c r="A113" t="s">
        <v>1367</v>
      </c>
      <c r="B113">
        <v>75</v>
      </c>
      <c r="C113">
        <v>2016</v>
      </c>
      <c r="D113" t="b">
        <v>0</v>
      </c>
      <c r="E113" t="s">
        <v>564</v>
      </c>
      <c r="F113" t="s">
        <v>290</v>
      </c>
      <c r="G113" t="s">
        <v>565</v>
      </c>
      <c r="H113" t="s">
        <v>1368</v>
      </c>
      <c r="L113" t="s">
        <v>1369</v>
      </c>
      <c r="M113" t="s">
        <v>1370</v>
      </c>
      <c r="N113" t="s">
        <v>352</v>
      </c>
      <c r="O113" t="s">
        <v>1371</v>
      </c>
      <c r="P113" t="s">
        <v>1372</v>
      </c>
      <c r="Q113" t="s">
        <v>564</v>
      </c>
      <c r="R113" t="s">
        <v>355</v>
      </c>
      <c r="S113" t="s">
        <v>569</v>
      </c>
      <c r="T113">
        <v>400000</v>
      </c>
      <c r="Y113" t="s">
        <v>358</v>
      </c>
      <c r="Z113" t="s">
        <v>358</v>
      </c>
      <c r="AA113" t="s">
        <v>359</v>
      </c>
      <c r="AB113" t="s">
        <v>550</v>
      </c>
      <c r="AC113" t="s">
        <v>361</v>
      </c>
      <c r="AD113" t="s">
        <v>362</v>
      </c>
      <c r="AE113" t="s">
        <v>571</v>
      </c>
      <c r="AF113" t="s">
        <v>1373</v>
      </c>
      <c r="AG113" t="s">
        <v>1374</v>
      </c>
      <c r="AH113" t="s">
        <v>553</v>
      </c>
      <c r="AI113" t="s">
        <v>1376</v>
      </c>
      <c r="AJ113" t="s">
        <v>1377</v>
      </c>
      <c r="AK113" s="103">
        <v>42471</v>
      </c>
      <c r="AL113" s="103">
        <v>0.56944444444444442</v>
      </c>
      <c r="AM113" s="103">
        <v>42467</v>
      </c>
      <c r="AN113" t="b">
        <v>1</v>
      </c>
      <c r="AO113" s="103"/>
      <c r="AP113" t="b">
        <v>0</v>
      </c>
      <c r="AQ113" s="103"/>
      <c r="AT113" s="103"/>
      <c r="AW113" s="103"/>
      <c r="AX113" s="103"/>
      <c r="AY113" t="b">
        <v>0</v>
      </c>
      <c r="AZ113" s="103"/>
      <c r="BB113" s="103"/>
      <c r="BC113" s="103"/>
      <c r="BD113" s="103"/>
      <c r="BE113" s="103"/>
      <c r="BH113" t="b">
        <v>0</v>
      </c>
      <c r="BI113" s="103"/>
      <c r="BJ113" s="103" t="s">
        <v>572</v>
      </c>
      <c r="BK113" s="103"/>
      <c r="BL113" s="103"/>
      <c r="BM113" s="103"/>
      <c r="BN113" s="103"/>
      <c r="BO113" s="103" t="b">
        <v>0</v>
      </c>
      <c r="BP113" s="103" t="b">
        <v>0</v>
      </c>
      <c r="BQ113" s="103"/>
      <c r="BR113" s="103" t="b">
        <v>0</v>
      </c>
      <c r="BS113" s="103"/>
      <c r="BT113" s="103" t="b">
        <v>0</v>
      </c>
      <c r="BU113" s="103" t="b">
        <v>0</v>
      </c>
      <c r="BV113" s="103" t="b">
        <v>0</v>
      </c>
      <c r="BW113" s="103"/>
      <c r="BX113" s="103" t="s">
        <v>1375</v>
      </c>
      <c r="BY113" s="103" t="s">
        <v>821</v>
      </c>
      <c r="BZ113" s="103"/>
      <c r="CA113" s="103"/>
      <c r="CB113" s="103"/>
    </row>
    <row r="114" spans="1:80" x14ac:dyDescent="0.35">
      <c r="A114" t="s">
        <v>1188</v>
      </c>
      <c r="B114">
        <v>63</v>
      </c>
      <c r="C114">
        <v>2016</v>
      </c>
      <c r="D114" t="b">
        <v>1</v>
      </c>
      <c r="E114" t="s">
        <v>1189</v>
      </c>
      <c r="F114" t="s">
        <v>290</v>
      </c>
      <c r="G114" t="s">
        <v>1190</v>
      </c>
      <c r="H114" t="s">
        <v>1191</v>
      </c>
      <c r="I114" t="s">
        <v>1192</v>
      </c>
      <c r="J114" t="s">
        <v>1193</v>
      </c>
      <c r="K114" t="s">
        <v>1194</v>
      </c>
      <c r="L114" t="s">
        <v>1195</v>
      </c>
      <c r="M114" t="s">
        <v>1196</v>
      </c>
      <c r="N114" t="s">
        <v>352</v>
      </c>
      <c r="O114" t="s">
        <v>1197</v>
      </c>
      <c r="P114" t="s">
        <v>1198</v>
      </c>
      <c r="Q114" t="s">
        <v>1189</v>
      </c>
      <c r="R114" t="s">
        <v>355</v>
      </c>
      <c r="S114" t="s">
        <v>559</v>
      </c>
      <c r="T114">
        <v>800000</v>
      </c>
      <c r="Y114" t="s">
        <v>1199</v>
      </c>
      <c r="Z114" t="s">
        <v>377</v>
      </c>
      <c r="AA114" t="s">
        <v>910</v>
      </c>
      <c r="AB114" t="s">
        <v>687</v>
      </c>
      <c r="AC114" t="s">
        <v>405</v>
      </c>
      <c r="AD114" t="s">
        <v>1200</v>
      </c>
      <c r="AE114" t="s">
        <v>1201</v>
      </c>
      <c r="AF114" t="s">
        <v>1202</v>
      </c>
      <c r="AG114" t="s">
        <v>1203</v>
      </c>
      <c r="AH114" t="s">
        <v>643</v>
      </c>
      <c r="AI114" t="s">
        <v>1205</v>
      </c>
      <c r="AJ114" t="s">
        <v>1206</v>
      </c>
      <c r="AK114" s="103">
        <v>42471</v>
      </c>
      <c r="AL114" s="103">
        <v>0.53125</v>
      </c>
      <c r="AM114" s="103">
        <v>42451</v>
      </c>
      <c r="AN114" t="b">
        <v>1</v>
      </c>
      <c r="AO114" s="103"/>
      <c r="AP114" t="b">
        <v>0</v>
      </c>
      <c r="AQ114" s="103"/>
      <c r="AT114" s="103"/>
      <c r="AW114" s="103">
        <v>42614</v>
      </c>
      <c r="AX114" s="103">
        <v>43373</v>
      </c>
      <c r="AY114" t="b">
        <v>0</v>
      </c>
      <c r="AZ114" s="103"/>
      <c r="BB114" s="103"/>
      <c r="BC114" s="103"/>
      <c r="BD114" s="103"/>
      <c r="BE114" s="103">
        <v>42551</v>
      </c>
      <c r="BH114" t="b">
        <v>0</v>
      </c>
      <c r="BI114" s="103"/>
      <c r="BJ114" s="103" t="s">
        <v>826</v>
      </c>
      <c r="BK114" s="103"/>
      <c r="BL114" s="103"/>
      <c r="BM114" s="103"/>
      <c r="BN114" s="103"/>
      <c r="BO114" s="103" t="b">
        <v>0</v>
      </c>
      <c r="BP114" s="103" t="b">
        <v>0</v>
      </c>
      <c r="BQ114" s="103"/>
      <c r="BR114" s="103" t="b">
        <v>0</v>
      </c>
      <c r="BS114" s="103"/>
      <c r="BT114" s="103" t="b">
        <v>0</v>
      </c>
      <c r="BU114" s="103" t="b">
        <v>0</v>
      </c>
      <c r="BV114" s="103" t="b">
        <v>0</v>
      </c>
      <c r="BW114" s="103"/>
      <c r="BX114" s="103" t="s">
        <v>1204</v>
      </c>
      <c r="BY114" s="103"/>
      <c r="BZ114" s="103"/>
      <c r="CA114" s="103"/>
      <c r="CB114" s="103"/>
    </row>
    <row r="115" spans="1:80" x14ac:dyDescent="0.35">
      <c r="A115" t="s">
        <v>1311</v>
      </c>
      <c r="B115">
        <v>71</v>
      </c>
      <c r="C115">
        <v>2016</v>
      </c>
      <c r="D115" t="b">
        <v>1</v>
      </c>
      <c r="E115" t="s">
        <v>1312</v>
      </c>
      <c r="F115" t="s">
        <v>290</v>
      </c>
      <c r="G115" t="s">
        <v>1313</v>
      </c>
      <c r="H115" t="s">
        <v>1314</v>
      </c>
      <c r="I115" t="s">
        <v>1315</v>
      </c>
      <c r="J115" t="s">
        <v>1316</v>
      </c>
      <c r="K115" t="s">
        <v>1317</v>
      </c>
      <c r="L115" t="s">
        <v>1318</v>
      </c>
      <c r="M115" t="s">
        <v>1319</v>
      </c>
      <c r="N115" t="s">
        <v>352</v>
      </c>
      <c r="O115" t="s">
        <v>1320</v>
      </c>
      <c r="P115" t="s">
        <v>1321</v>
      </c>
      <c r="Q115" t="s">
        <v>1312</v>
      </c>
      <c r="R115" t="s">
        <v>355</v>
      </c>
      <c r="S115" t="s">
        <v>1322</v>
      </c>
      <c r="T115">
        <v>700000</v>
      </c>
      <c r="Y115" t="s">
        <v>1323</v>
      </c>
      <c r="Z115" t="s">
        <v>377</v>
      </c>
      <c r="AA115" t="s">
        <v>378</v>
      </c>
      <c r="AB115" t="s">
        <v>360</v>
      </c>
      <c r="AC115" t="s">
        <v>361</v>
      </c>
      <c r="AD115" t="s">
        <v>362</v>
      </c>
      <c r="AE115" t="s">
        <v>1324</v>
      </c>
      <c r="AF115" t="s">
        <v>1325</v>
      </c>
      <c r="AG115" t="s">
        <v>1326</v>
      </c>
      <c r="AH115" t="s">
        <v>393</v>
      </c>
      <c r="AI115" t="s">
        <v>1328</v>
      </c>
      <c r="AJ115" t="s">
        <v>1329</v>
      </c>
      <c r="AK115" s="103">
        <v>42471</v>
      </c>
      <c r="AL115" s="103">
        <v>0.54861111111111116</v>
      </c>
      <c r="AM115" s="103">
        <v>42457</v>
      </c>
      <c r="AN115" t="b">
        <v>1</v>
      </c>
      <c r="AO115" s="103"/>
      <c r="AP115" t="b">
        <v>0</v>
      </c>
      <c r="AQ115" s="103"/>
      <c r="AT115" s="103"/>
      <c r="AW115" s="103">
        <v>42614</v>
      </c>
      <c r="AX115" s="103">
        <v>43373</v>
      </c>
      <c r="AY115" t="b">
        <v>0</v>
      </c>
      <c r="AZ115" s="103"/>
      <c r="BB115" s="103"/>
      <c r="BC115" s="103"/>
      <c r="BD115" s="103"/>
      <c r="BE115" s="103">
        <v>42551</v>
      </c>
      <c r="BH115" t="b">
        <v>1</v>
      </c>
      <c r="BI115" s="103">
        <v>43482</v>
      </c>
      <c r="BJ115" s="103"/>
      <c r="BK115" s="103"/>
      <c r="BL115" s="103"/>
      <c r="BM115" s="103" t="s">
        <v>2476</v>
      </c>
      <c r="BN115" s="103" t="s">
        <v>1330</v>
      </c>
      <c r="BO115" s="103" t="b">
        <v>0</v>
      </c>
      <c r="BP115" s="103" t="b">
        <v>0</v>
      </c>
      <c r="BQ115" s="103"/>
      <c r="BR115" s="103" t="b">
        <v>0</v>
      </c>
      <c r="BS115" s="103"/>
      <c r="BT115" s="103" t="b">
        <v>1</v>
      </c>
      <c r="BU115" s="103" t="b">
        <v>0</v>
      </c>
      <c r="BV115" s="103" t="b">
        <v>0</v>
      </c>
      <c r="BW115" s="103"/>
      <c r="BX115" s="103" t="s">
        <v>1327</v>
      </c>
      <c r="BY115" s="103"/>
      <c r="BZ115" s="103"/>
      <c r="CA115" s="103"/>
      <c r="CB115" s="103"/>
    </row>
    <row r="116" spans="1:80" x14ac:dyDescent="0.35">
      <c r="A116" t="s">
        <v>1207</v>
      </c>
      <c r="B116">
        <v>64</v>
      </c>
      <c r="C116">
        <v>2016</v>
      </c>
      <c r="D116" t="b">
        <v>1</v>
      </c>
      <c r="E116" t="s">
        <v>1208</v>
      </c>
      <c r="F116" t="s">
        <v>290</v>
      </c>
      <c r="G116" t="s">
        <v>1209</v>
      </c>
      <c r="H116" t="s">
        <v>1210</v>
      </c>
      <c r="I116" t="s">
        <v>1211</v>
      </c>
      <c r="J116" t="s">
        <v>1212</v>
      </c>
      <c r="K116" t="s">
        <v>1213</v>
      </c>
      <c r="L116" t="s">
        <v>1214</v>
      </c>
      <c r="M116" t="s">
        <v>1215</v>
      </c>
      <c r="N116" t="s">
        <v>434</v>
      </c>
      <c r="O116" t="s">
        <v>1216</v>
      </c>
      <c r="P116" t="s">
        <v>1217</v>
      </c>
      <c r="Q116" t="s">
        <v>1208</v>
      </c>
      <c r="R116" t="s">
        <v>355</v>
      </c>
      <c r="S116" t="s">
        <v>1218</v>
      </c>
      <c r="T116">
        <v>800000</v>
      </c>
      <c r="Y116" t="s">
        <v>1219</v>
      </c>
      <c r="Z116" t="s">
        <v>377</v>
      </c>
      <c r="AA116" t="s">
        <v>359</v>
      </c>
      <c r="AB116" t="s">
        <v>550</v>
      </c>
      <c r="AC116" t="s">
        <v>405</v>
      </c>
      <c r="AD116" t="s">
        <v>1220</v>
      </c>
      <c r="AE116" t="s">
        <v>1221</v>
      </c>
      <c r="AF116" t="s">
        <v>1222</v>
      </c>
      <c r="AG116" t="s">
        <v>1223</v>
      </c>
      <c r="AH116" t="s">
        <v>367</v>
      </c>
      <c r="AI116" t="s">
        <v>1225</v>
      </c>
      <c r="AJ116" t="s">
        <v>1226</v>
      </c>
      <c r="AK116" s="103">
        <v>42471</v>
      </c>
      <c r="AL116" s="103">
        <v>0.53125</v>
      </c>
      <c r="AM116" s="103">
        <v>42451</v>
      </c>
      <c r="AN116" t="b">
        <v>1</v>
      </c>
      <c r="AO116" s="103"/>
      <c r="AP116" t="b">
        <v>0</v>
      </c>
      <c r="AQ116" s="103"/>
      <c r="AT116" s="103"/>
      <c r="AW116" s="103">
        <v>42614</v>
      </c>
      <c r="AX116" s="103">
        <v>43373</v>
      </c>
      <c r="AY116" t="b">
        <v>0</v>
      </c>
      <c r="AZ116" s="103"/>
      <c r="BB116" s="103"/>
      <c r="BC116" s="103"/>
      <c r="BD116" s="103"/>
      <c r="BE116" s="103">
        <v>42551</v>
      </c>
      <c r="BH116" t="b">
        <v>0</v>
      </c>
      <c r="BI116" s="103"/>
      <c r="BJ116" s="103" t="s">
        <v>3433</v>
      </c>
      <c r="BK116" s="103" t="s">
        <v>2528</v>
      </c>
      <c r="BL116" s="103"/>
      <c r="BM116" s="103" t="s">
        <v>2560</v>
      </c>
      <c r="BN116" s="103"/>
      <c r="BO116" s="103" t="b">
        <v>0</v>
      </c>
      <c r="BP116" s="103" t="b">
        <v>0</v>
      </c>
      <c r="BQ116" s="103"/>
      <c r="BR116" s="103" t="b">
        <v>0</v>
      </c>
      <c r="BS116" s="103"/>
      <c r="BT116" s="103" t="b">
        <v>1</v>
      </c>
      <c r="BU116" s="103" t="b">
        <v>0</v>
      </c>
      <c r="BV116" s="103" t="b">
        <v>0</v>
      </c>
      <c r="BW116" s="103"/>
      <c r="BX116" s="103" t="s">
        <v>1224</v>
      </c>
      <c r="BY116" s="103" t="s">
        <v>3447</v>
      </c>
      <c r="BZ116" s="103"/>
      <c r="CA116" s="103"/>
      <c r="CB116" s="103"/>
    </row>
    <row r="117" spans="1:80" hidden="1" x14ac:dyDescent="0.35">
      <c r="A117" t="s">
        <v>961</v>
      </c>
      <c r="B117">
        <v>49</v>
      </c>
      <c r="C117">
        <v>2016</v>
      </c>
      <c r="D117" t="b">
        <v>0</v>
      </c>
      <c r="E117" t="s">
        <v>408</v>
      </c>
      <c r="F117" t="s">
        <v>290</v>
      </c>
      <c r="G117" t="s">
        <v>620</v>
      </c>
      <c r="H117" t="s">
        <v>962</v>
      </c>
      <c r="L117" t="s">
        <v>963</v>
      </c>
      <c r="M117" t="s">
        <v>622</v>
      </c>
      <c r="N117" t="s">
        <v>446</v>
      </c>
      <c r="O117" t="s">
        <v>964</v>
      </c>
      <c r="P117" t="s">
        <v>623</v>
      </c>
      <c r="Q117" t="s">
        <v>408</v>
      </c>
      <c r="R117" t="s">
        <v>355</v>
      </c>
      <c r="S117" t="s">
        <v>625</v>
      </c>
      <c r="T117">
        <v>785000</v>
      </c>
      <c r="Y117" t="s">
        <v>965</v>
      </c>
      <c r="Z117" t="s">
        <v>377</v>
      </c>
      <c r="AA117" t="s">
        <v>359</v>
      </c>
      <c r="AB117" t="s">
        <v>550</v>
      </c>
      <c r="AC117" t="s">
        <v>966</v>
      </c>
      <c r="AD117" t="s">
        <v>967</v>
      </c>
      <c r="AE117" t="s">
        <v>628</v>
      </c>
      <c r="AF117" t="s">
        <v>968</v>
      </c>
      <c r="AG117" t="s">
        <v>969</v>
      </c>
      <c r="AH117" t="s">
        <v>408</v>
      </c>
      <c r="AI117" t="s">
        <v>971</v>
      </c>
      <c r="AJ117" t="s">
        <v>972</v>
      </c>
      <c r="AK117" s="103">
        <v>42468</v>
      </c>
      <c r="AL117" s="103">
        <v>0.60416666666666663</v>
      </c>
      <c r="AM117" s="103">
        <v>42460</v>
      </c>
      <c r="AN117" t="b">
        <v>1</v>
      </c>
      <c r="AO117" s="103"/>
      <c r="AP117" t="b">
        <v>0</v>
      </c>
      <c r="AQ117" s="103"/>
      <c r="AT117" s="103"/>
      <c r="AW117" s="103"/>
      <c r="AX117" s="103"/>
      <c r="AY117" t="b">
        <v>0</v>
      </c>
      <c r="AZ117" s="103"/>
      <c r="BB117" s="103"/>
      <c r="BC117" s="103"/>
      <c r="BD117" s="103"/>
      <c r="BE117" s="103"/>
      <c r="BH117" t="b">
        <v>0</v>
      </c>
      <c r="BI117" s="103"/>
      <c r="BJ117" s="103" t="s">
        <v>2571</v>
      </c>
      <c r="BK117" s="103" t="s">
        <v>2528</v>
      </c>
      <c r="BL117" s="103"/>
      <c r="BM117" s="103"/>
      <c r="BN117" s="103"/>
      <c r="BO117" s="103" t="b">
        <v>0</v>
      </c>
      <c r="BP117" s="103" t="b">
        <v>0</v>
      </c>
      <c r="BQ117" s="103"/>
      <c r="BR117" s="103" t="b">
        <v>0</v>
      </c>
      <c r="BS117" s="103"/>
      <c r="BT117" s="103" t="b">
        <v>0</v>
      </c>
      <c r="BU117" s="103" t="b">
        <v>0</v>
      </c>
      <c r="BV117" s="103" t="b">
        <v>0</v>
      </c>
      <c r="BW117" s="103"/>
      <c r="BX117" s="103" t="s">
        <v>970</v>
      </c>
      <c r="BY117" s="103" t="s">
        <v>792</v>
      </c>
      <c r="BZ117" s="103"/>
      <c r="CA117" s="103"/>
      <c r="CB117" s="103"/>
    </row>
    <row r="118" spans="1:80" hidden="1" x14ac:dyDescent="0.35">
      <c r="A118" t="s">
        <v>1378</v>
      </c>
      <c r="B118">
        <v>76</v>
      </c>
      <c r="C118">
        <v>2016</v>
      </c>
      <c r="D118" t="b">
        <v>0</v>
      </c>
      <c r="E118" t="s">
        <v>574</v>
      </c>
      <c r="F118" t="s">
        <v>290</v>
      </c>
      <c r="G118" t="s">
        <v>575</v>
      </c>
      <c r="H118" t="s">
        <v>1379</v>
      </c>
      <c r="L118" t="s">
        <v>1380</v>
      </c>
      <c r="M118" t="s">
        <v>577</v>
      </c>
      <c r="N118" t="s">
        <v>446</v>
      </c>
      <c r="O118" t="s">
        <v>1381</v>
      </c>
      <c r="P118" t="s">
        <v>578</v>
      </c>
      <c r="Q118" t="s">
        <v>574</v>
      </c>
      <c r="R118" t="s">
        <v>355</v>
      </c>
      <c r="S118" t="s">
        <v>579</v>
      </c>
      <c r="T118">
        <v>300000</v>
      </c>
      <c r="Y118" t="s">
        <v>358</v>
      </c>
      <c r="Z118" t="s">
        <v>358</v>
      </c>
      <c r="AA118" t="s">
        <v>359</v>
      </c>
      <c r="AB118" t="s">
        <v>550</v>
      </c>
      <c r="AC118" t="s">
        <v>745</v>
      </c>
      <c r="AD118" t="s">
        <v>362</v>
      </c>
      <c r="AE118" t="s">
        <v>1382</v>
      </c>
      <c r="AF118" t="s">
        <v>1238</v>
      </c>
      <c r="AG118" t="s">
        <v>1383</v>
      </c>
      <c r="AH118" t="s">
        <v>522</v>
      </c>
      <c r="AK118" s="103">
        <v>42471</v>
      </c>
      <c r="AL118" s="103">
        <v>0.56944444444444442</v>
      </c>
      <c r="AM118" s="103">
        <v>42450</v>
      </c>
      <c r="AN118" t="b">
        <v>1</v>
      </c>
      <c r="AO118" s="103"/>
      <c r="AP118" t="b">
        <v>0</v>
      </c>
      <c r="AQ118" s="103"/>
      <c r="AT118" s="103"/>
      <c r="AW118" s="103"/>
      <c r="AX118" s="103"/>
      <c r="AY118" t="b">
        <v>0</v>
      </c>
      <c r="AZ118" s="103"/>
      <c r="BB118" s="103"/>
      <c r="BC118" s="103"/>
      <c r="BD118" s="103"/>
      <c r="BE118" s="103"/>
      <c r="BH118" t="b">
        <v>0</v>
      </c>
      <c r="BI118" s="103"/>
      <c r="BJ118" s="103" t="s">
        <v>3435</v>
      </c>
      <c r="BK118" s="103" t="s">
        <v>2506</v>
      </c>
      <c r="BL118" s="103"/>
      <c r="BM118" s="103"/>
      <c r="BN118" s="103"/>
      <c r="BO118" s="103" t="b">
        <v>0</v>
      </c>
      <c r="BP118" s="103" t="b">
        <v>0</v>
      </c>
      <c r="BQ118" s="103"/>
      <c r="BR118" s="103" t="b">
        <v>0</v>
      </c>
      <c r="BS118" s="103"/>
      <c r="BT118" s="103" t="b">
        <v>1</v>
      </c>
      <c r="BU118" s="103" t="b">
        <v>0</v>
      </c>
      <c r="BV118" s="103" t="b">
        <v>0</v>
      </c>
      <c r="BW118" s="103"/>
      <c r="BX118" s="103" t="s">
        <v>1384</v>
      </c>
      <c r="BY118" s="103"/>
      <c r="BZ118" s="103"/>
      <c r="CA118" s="103"/>
      <c r="CB118" s="103"/>
    </row>
    <row r="119" spans="1:80" x14ac:dyDescent="0.35">
      <c r="A119" t="s">
        <v>1331</v>
      </c>
      <c r="B119">
        <v>72</v>
      </c>
      <c r="C119">
        <v>2016</v>
      </c>
      <c r="D119" t="b">
        <v>1</v>
      </c>
      <c r="E119" t="s">
        <v>1332</v>
      </c>
      <c r="F119" t="s">
        <v>290</v>
      </c>
      <c r="G119" t="s">
        <v>1333</v>
      </c>
      <c r="H119" t="s">
        <v>1334</v>
      </c>
      <c r="I119" t="s">
        <v>1335</v>
      </c>
      <c r="J119" t="s">
        <v>1336</v>
      </c>
      <c r="L119" t="s">
        <v>2273</v>
      </c>
      <c r="M119" t="s">
        <v>3450</v>
      </c>
      <c r="N119" t="s">
        <v>352</v>
      </c>
      <c r="O119" t="s">
        <v>1337</v>
      </c>
      <c r="P119" t="s">
        <v>1338</v>
      </c>
      <c r="Q119" t="s">
        <v>1332</v>
      </c>
      <c r="R119" t="s">
        <v>355</v>
      </c>
      <c r="S119" t="s">
        <v>1339</v>
      </c>
      <c r="T119">
        <v>400000</v>
      </c>
      <c r="Y119" t="s">
        <v>358</v>
      </c>
      <c r="Z119" t="s">
        <v>358</v>
      </c>
      <c r="AA119" t="s">
        <v>359</v>
      </c>
      <c r="AB119" t="s">
        <v>687</v>
      </c>
      <c r="AC119" t="s">
        <v>361</v>
      </c>
      <c r="AD119" t="s">
        <v>362</v>
      </c>
      <c r="AE119" t="s">
        <v>1340</v>
      </c>
      <c r="AF119" t="s">
        <v>3451</v>
      </c>
      <c r="AG119" t="s">
        <v>1341</v>
      </c>
      <c r="AH119" t="s">
        <v>463</v>
      </c>
      <c r="AI119" t="s">
        <v>1342</v>
      </c>
      <c r="AJ119" t="s">
        <v>1343</v>
      </c>
      <c r="AK119" s="103">
        <v>42471</v>
      </c>
      <c r="AL119" s="103">
        <v>0.54861111111111116</v>
      </c>
      <c r="AM119" s="103">
        <v>42449</v>
      </c>
      <c r="AN119" t="b">
        <v>1</v>
      </c>
      <c r="AO119" s="103"/>
      <c r="AP119" t="b">
        <v>0</v>
      </c>
      <c r="AQ119" s="103"/>
      <c r="AT119" s="103"/>
      <c r="AW119" s="103">
        <v>42614</v>
      </c>
      <c r="AX119" s="103">
        <v>43373</v>
      </c>
      <c r="AY119" t="b">
        <v>0</v>
      </c>
      <c r="AZ119" s="103"/>
      <c r="BB119" s="103"/>
      <c r="BC119" s="103"/>
      <c r="BD119" s="103"/>
      <c r="BE119" s="103">
        <v>42551</v>
      </c>
      <c r="BH119" t="b">
        <v>0</v>
      </c>
      <c r="BI119" s="103"/>
      <c r="BJ119" s="103"/>
      <c r="BK119" s="103"/>
      <c r="BL119" s="103"/>
      <c r="BM119" s="103" t="s">
        <v>2560</v>
      </c>
      <c r="BN119" s="103"/>
      <c r="BO119" s="103" t="b">
        <v>0</v>
      </c>
      <c r="BP119" s="103" t="b">
        <v>0</v>
      </c>
      <c r="BQ119" s="103"/>
      <c r="BR119" s="103" t="b">
        <v>0</v>
      </c>
      <c r="BS119" s="103"/>
      <c r="BT119" s="103" t="b">
        <v>1</v>
      </c>
      <c r="BU119" s="103" t="b">
        <v>0</v>
      </c>
      <c r="BV119" s="103" t="b">
        <v>0</v>
      </c>
      <c r="BW119" s="103"/>
      <c r="BX119" s="103" t="s">
        <v>3452</v>
      </c>
      <c r="BY119" s="103" t="s">
        <v>3453</v>
      </c>
      <c r="BZ119" s="103"/>
      <c r="CA119" s="103"/>
      <c r="CB119" s="103"/>
    </row>
    <row r="120" spans="1:80" x14ac:dyDescent="0.35">
      <c r="A120" t="s">
        <v>1407</v>
      </c>
      <c r="B120">
        <v>79</v>
      </c>
      <c r="C120">
        <v>2017</v>
      </c>
      <c r="D120" t="b">
        <v>1</v>
      </c>
      <c r="E120" t="s">
        <v>1408</v>
      </c>
      <c r="F120" t="s">
        <v>290</v>
      </c>
      <c r="G120" t="s">
        <v>1409</v>
      </c>
      <c r="H120" t="s">
        <v>1410</v>
      </c>
      <c r="I120" t="s">
        <v>1411</v>
      </c>
      <c r="J120" t="s">
        <v>1412</v>
      </c>
      <c r="K120" t="s">
        <v>1413</v>
      </c>
      <c r="L120" t="s">
        <v>3455</v>
      </c>
      <c r="M120" t="s">
        <v>2481</v>
      </c>
      <c r="N120" t="s">
        <v>352</v>
      </c>
      <c r="O120" t="s">
        <v>1415</v>
      </c>
      <c r="P120" t="s">
        <v>1416</v>
      </c>
      <c r="Q120" t="s">
        <v>1408</v>
      </c>
      <c r="R120" t="s">
        <v>355</v>
      </c>
      <c r="S120" t="s">
        <v>1417</v>
      </c>
      <c r="T120">
        <v>400000</v>
      </c>
      <c r="U120">
        <v>319000</v>
      </c>
      <c r="V120">
        <v>48000</v>
      </c>
      <c r="W120">
        <v>33000</v>
      </c>
      <c r="Y120" t="s">
        <v>1418</v>
      </c>
      <c r="Z120" t="s">
        <v>358</v>
      </c>
      <c r="AA120" t="s">
        <v>359</v>
      </c>
      <c r="AB120" t="s">
        <v>550</v>
      </c>
      <c r="AC120" t="s">
        <v>361</v>
      </c>
      <c r="AD120" t="s">
        <v>362</v>
      </c>
      <c r="AE120" t="s">
        <v>1419</v>
      </c>
      <c r="AF120" t="s">
        <v>3456</v>
      </c>
      <c r="AG120" t="s">
        <v>1420</v>
      </c>
      <c r="AH120" t="s">
        <v>367</v>
      </c>
      <c r="AI120" t="s">
        <v>1421</v>
      </c>
      <c r="AK120" s="103">
        <v>42838</v>
      </c>
      <c r="AL120" s="103">
        <v>0.55208333333333337</v>
      </c>
      <c r="AM120" s="103"/>
      <c r="AN120" t="b">
        <v>1</v>
      </c>
      <c r="AO120" s="103"/>
      <c r="AP120" t="b">
        <v>0</v>
      </c>
      <c r="AQ120" s="103"/>
      <c r="AT120" s="103"/>
      <c r="AW120" s="103">
        <v>42979</v>
      </c>
      <c r="AX120" s="103">
        <v>43738</v>
      </c>
      <c r="AY120" t="b">
        <v>0</v>
      </c>
      <c r="AZ120" s="103">
        <v>43830</v>
      </c>
      <c r="BB120" s="103"/>
      <c r="BC120" s="103"/>
      <c r="BD120" s="103"/>
      <c r="BE120" s="103">
        <v>42916</v>
      </c>
      <c r="BH120" t="b">
        <v>0</v>
      </c>
      <c r="BI120" s="103"/>
      <c r="BJ120" s="103"/>
      <c r="BK120" s="103"/>
      <c r="BL120" s="103"/>
      <c r="BM120" s="103" t="s">
        <v>2842</v>
      </c>
      <c r="BN120" s="103"/>
      <c r="BO120" s="103" t="b">
        <v>0</v>
      </c>
      <c r="BP120" s="103" t="b">
        <v>0</v>
      </c>
      <c r="BQ120" s="103"/>
      <c r="BR120" s="103" t="b">
        <v>0</v>
      </c>
      <c r="BS120" s="103"/>
      <c r="BT120" s="103" t="b">
        <v>1</v>
      </c>
      <c r="BU120" s="103" t="b">
        <v>0</v>
      </c>
      <c r="BV120" s="103" t="b">
        <v>0</v>
      </c>
      <c r="BW120" s="103"/>
      <c r="BX120" s="103" t="s">
        <v>3457</v>
      </c>
      <c r="BY120" s="103" t="s">
        <v>3458</v>
      </c>
      <c r="BZ120" s="103"/>
      <c r="CA120" s="103"/>
      <c r="CB120" s="103"/>
    </row>
    <row r="121" spans="1:80" x14ac:dyDescent="0.35">
      <c r="A121" t="s">
        <v>1426</v>
      </c>
      <c r="B121">
        <v>81</v>
      </c>
      <c r="C121">
        <v>2017</v>
      </c>
      <c r="D121" t="b">
        <v>1</v>
      </c>
      <c r="E121" t="s">
        <v>1427</v>
      </c>
      <c r="F121" t="s">
        <v>290</v>
      </c>
      <c r="G121" t="s">
        <v>1428</v>
      </c>
      <c r="H121" t="s">
        <v>1429</v>
      </c>
      <c r="I121" t="s">
        <v>1430</v>
      </c>
      <c r="J121" t="s">
        <v>1431</v>
      </c>
      <c r="K121" t="s">
        <v>1432</v>
      </c>
      <c r="L121" t="s">
        <v>1433</v>
      </c>
      <c r="M121" t="s">
        <v>1434</v>
      </c>
      <c r="N121" t="s">
        <v>352</v>
      </c>
      <c r="O121" t="s">
        <v>1435</v>
      </c>
      <c r="P121" t="s">
        <v>1436</v>
      </c>
      <c r="Q121" t="s">
        <v>1427</v>
      </c>
      <c r="R121" t="s">
        <v>355</v>
      </c>
      <c r="S121" t="s">
        <v>1437</v>
      </c>
      <c r="T121">
        <v>400000</v>
      </c>
      <c r="U121">
        <v>319000</v>
      </c>
      <c r="V121">
        <v>48000</v>
      </c>
      <c r="W121">
        <v>33000</v>
      </c>
      <c r="Y121" t="s">
        <v>1438</v>
      </c>
      <c r="Z121" t="s">
        <v>358</v>
      </c>
      <c r="AA121" t="s">
        <v>378</v>
      </c>
      <c r="AB121" t="s">
        <v>360</v>
      </c>
      <c r="AC121" t="s">
        <v>1424</v>
      </c>
      <c r="AD121" t="s">
        <v>362</v>
      </c>
      <c r="AE121" t="s">
        <v>1439</v>
      </c>
      <c r="AF121" t="s">
        <v>1440</v>
      </c>
      <c r="AG121" t="s">
        <v>1441</v>
      </c>
      <c r="AH121" t="s">
        <v>643</v>
      </c>
      <c r="AI121" t="s">
        <v>1443</v>
      </c>
      <c r="AK121" s="103">
        <v>42838</v>
      </c>
      <c r="AL121" s="103">
        <v>0.55208333333333337</v>
      </c>
      <c r="AM121" s="103"/>
      <c r="AN121" t="b">
        <v>1</v>
      </c>
      <c r="AO121" s="103">
        <v>43032</v>
      </c>
      <c r="AP121" t="b">
        <v>0</v>
      </c>
      <c r="AQ121" s="103"/>
      <c r="AT121" s="103"/>
      <c r="AW121" s="103">
        <v>42979</v>
      </c>
      <c r="AX121" s="103">
        <v>43738</v>
      </c>
      <c r="AY121" t="b">
        <v>0</v>
      </c>
      <c r="AZ121" s="103"/>
      <c r="BB121" s="103"/>
      <c r="BC121" s="103"/>
      <c r="BD121" s="103"/>
      <c r="BE121" s="103">
        <v>42916</v>
      </c>
      <c r="BH121" t="b">
        <v>0</v>
      </c>
      <c r="BI121" s="103"/>
      <c r="BJ121" s="103"/>
      <c r="BK121" s="103"/>
      <c r="BL121" s="103"/>
      <c r="BM121" s="103" t="s">
        <v>2842</v>
      </c>
      <c r="BN121" s="103"/>
      <c r="BO121" s="103" t="b">
        <v>0</v>
      </c>
      <c r="BP121" s="103" t="b">
        <v>0</v>
      </c>
      <c r="BQ121" s="103"/>
      <c r="BR121" s="103" t="b">
        <v>0</v>
      </c>
      <c r="BS121" s="103"/>
      <c r="BT121" s="103" t="b">
        <v>1</v>
      </c>
      <c r="BU121" s="103" t="b">
        <v>0</v>
      </c>
      <c r="BV121" s="103" t="b">
        <v>0</v>
      </c>
      <c r="BW121" s="103"/>
      <c r="BX121" s="103" t="s">
        <v>1442</v>
      </c>
      <c r="BY121" s="103" t="s">
        <v>3459</v>
      </c>
      <c r="BZ121" s="103"/>
      <c r="CA121" s="103"/>
      <c r="CB121" s="103"/>
    </row>
    <row r="122" spans="1:80" x14ac:dyDescent="0.35">
      <c r="A122" t="s">
        <v>1451</v>
      </c>
      <c r="B122">
        <v>83</v>
      </c>
      <c r="C122">
        <v>2017</v>
      </c>
      <c r="D122" t="b">
        <v>1</v>
      </c>
      <c r="E122" t="s">
        <v>544</v>
      </c>
      <c r="F122" t="s">
        <v>290</v>
      </c>
      <c r="G122" t="s">
        <v>545</v>
      </c>
      <c r="H122" t="s">
        <v>1452</v>
      </c>
      <c r="I122" t="s">
        <v>3460</v>
      </c>
      <c r="L122" t="s">
        <v>975</v>
      </c>
      <c r="M122" t="s">
        <v>546</v>
      </c>
      <c r="N122" t="s">
        <v>446</v>
      </c>
      <c r="O122" t="s">
        <v>976</v>
      </c>
      <c r="P122" t="s">
        <v>547</v>
      </c>
      <c r="Q122" t="s">
        <v>544</v>
      </c>
      <c r="R122" t="s">
        <v>355</v>
      </c>
      <c r="S122" t="s">
        <v>548</v>
      </c>
      <c r="T122">
        <v>800000</v>
      </c>
      <c r="U122">
        <v>708688</v>
      </c>
      <c r="V122">
        <v>62812</v>
      </c>
      <c r="W122">
        <v>28500</v>
      </c>
      <c r="Y122" t="s">
        <v>1453</v>
      </c>
      <c r="Z122" t="s">
        <v>377</v>
      </c>
      <c r="AA122" t="s">
        <v>359</v>
      </c>
      <c r="AB122" t="s">
        <v>550</v>
      </c>
      <c r="AC122" t="s">
        <v>405</v>
      </c>
      <c r="AD122" t="s">
        <v>1454</v>
      </c>
      <c r="AE122" t="s">
        <v>552</v>
      </c>
      <c r="AF122" t="s">
        <v>980</v>
      </c>
      <c r="AG122" t="s">
        <v>981</v>
      </c>
      <c r="AH122" t="s">
        <v>553</v>
      </c>
      <c r="AI122" t="s">
        <v>1455</v>
      </c>
      <c r="AK122" s="103">
        <v>42838</v>
      </c>
      <c r="AL122" s="103">
        <v>0.375</v>
      </c>
      <c r="AM122" s="103"/>
      <c r="AN122" t="b">
        <v>1</v>
      </c>
      <c r="AO122" s="103"/>
      <c r="AP122" t="b">
        <v>0</v>
      </c>
      <c r="AQ122" s="103"/>
      <c r="AT122" s="103"/>
      <c r="AW122" s="103">
        <v>42979</v>
      </c>
      <c r="AX122" s="103">
        <v>43738</v>
      </c>
      <c r="AY122" t="b">
        <v>0</v>
      </c>
      <c r="AZ122" s="103"/>
      <c r="BB122" s="103"/>
      <c r="BC122" s="103"/>
      <c r="BD122" s="103"/>
      <c r="BE122" s="103">
        <v>42916</v>
      </c>
      <c r="BH122" t="b">
        <v>0</v>
      </c>
      <c r="BI122" s="103"/>
      <c r="BJ122" s="103" t="s">
        <v>3434</v>
      </c>
      <c r="BK122" s="103" t="s">
        <v>2528</v>
      </c>
      <c r="BL122" s="103"/>
      <c r="BM122" s="103" t="s">
        <v>3438</v>
      </c>
      <c r="BN122" s="103"/>
      <c r="BO122" s="103" t="b">
        <v>0</v>
      </c>
      <c r="BP122" s="103" t="b">
        <v>0</v>
      </c>
      <c r="BQ122" s="103"/>
      <c r="BR122" s="103" t="b">
        <v>0</v>
      </c>
      <c r="BS122" s="103"/>
      <c r="BT122" s="103" t="b">
        <v>1</v>
      </c>
      <c r="BU122" s="103" t="b">
        <v>0</v>
      </c>
      <c r="BV122" s="103" t="b">
        <v>0</v>
      </c>
      <c r="BW122" s="103"/>
      <c r="BX122" s="103" t="s">
        <v>982</v>
      </c>
      <c r="BY122" s="103" t="s">
        <v>3447</v>
      </c>
      <c r="BZ122" s="103"/>
      <c r="CA122" s="103"/>
      <c r="CB122" s="103"/>
    </row>
    <row r="123" spans="1:80" x14ac:dyDescent="0.35">
      <c r="A123" t="s">
        <v>1775</v>
      </c>
      <c r="B123">
        <v>116</v>
      </c>
      <c r="C123">
        <v>2017</v>
      </c>
      <c r="D123" t="b">
        <v>1</v>
      </c>
      <c r="E123" t="s">
        <v>544</v>
      </c>
      <c r="F123" t="s">
        <v>290</v>
      </c>
      <c r="G123" t="s">
        <v>545</v>
      </c>
      <c r="L123" t="s">
        <v>975</v>
      </c>
      <c r="M123" t="s">
        <v>546</v>
      </c>
      <c r="N123" t="s">
        <v>446</v>
      </c>
      <c r="O123" t="s">
        <v>976</v>
      </c>
      <c r="P123" t="s">
        <v>547</v>
      </c>
      <c r="Q123" t="s">
        <v>544</v>
      </c>
      <c r="R123" t="s">
        <v>355</v>
      </c>
      <c r="S123" t="s">
        <v>548</v>
      </c>
      <c r="T123">
        <v>250000</v>
      </c>
      <c r="V123">
        <v>221500</v>
      </c>
      <c r="W123">
        <v>28500</v>
      </c>
      <c r="Y123" t="s">
        <v>1776</v>
      </c>
      <c r="Z123" t="s">
        <v>1777</v>
      </c>
      <c r="AA123" t="s">
        <v>359</v>
      </c>
      <c r="AB123" t="s">
        <v>550</v>
      </c>
      <c r="AC123" t="s">
        <v>1778</v>
      </c>
      <c r="AD123" t="s">
        <v>1779</v>
      </c>
      <c r="AE123" t="s">
        <v>552</v>
      </c>
      <c r="AF123" t="s">
        <v>980</v>
      </c>
      <c r="AG123" t="s">
        <v>981</v>
      </c>
      <c r="AH123" t="s">
        <v>553</v>
      </c>
      <c r="AI123" t="s">
        <v>1780</v>
      </c>
      <c r="AK123" s="103"/>
      <c r="AL123" s="103"/>
      <c r="AM123" s="103"/>
      <c r="AN123" t="b">
        <v>1</v>
      </c>
      <c r="AO123" s="103"/>
      <c r="AP123" t="b">
        <v>0</v>
      </c>
      <c r="AQ123" s="103"/>
      <c r="AT123" s="103"/>
      <c r="AW123" s="103"/>
      <c r="AX123" s="103"/>
      <c r="AY123" t="b">
        <v>0</v>
      </c>
      <c r="AZ123" s="103"/>
      <c r="BB123" s="103"/>
      <c r="BC123" s="103"/>
      <c r="BD123" s="103"/>
      <c r="BE123" s="103"/>
      <c r="BH123" t="b">
        <v>0</v>
      </c>
      <c r="BI123" s="103"/>
      <c r="BJ123" s="103" t="s">
        <v>3434</v>
      </c>
      <c r="BK123" s="103" t="s">
        <v>2528</v>
      </c>
      <c r="BL123" s="103"/>
      <c r="BM123" s="103"/>
      <c r="BN123" s="103"/>
      <c r="BO123" s="103" t="b">
        <v>0</v>
      </c>
      <c r="BP123" s="103" t="b">
        <v>0</v>
      </c>
      <c r="BQ123" s="103"/>
      <c r="BR123" s="103" t="b">
        <v>0</v>
      </c>
      <c r="BS123" s="103"/>
      <c r="BT123" s="103" t="b">
        <v>1</v>
      </c>
      <c r="BU123" s="103" t="b">
        <v>0</v>
      </c>
      <c r="BV123" s="103" t="b">
        <v>0</v>
      </c>
      <c r="BW123" s="103"/>
      <c r="BX123" s="103" t="s">
        <v>982</v>
      </c>
      <c r="BY123" s="103" t="s">
        <v>792</v>
      </c>
      <c r="BZ123" s="103"/>
      <c r="CA123" s="103"/>
      <c r="CB123" s="103"/>
    </row>
    <row r="124" spans="1:80" x14ac:dyDescent="0.35">
      <c r="A124" t="s">
        <v>1456</v>
      </c>
      <c r="B124">
        <v>84</v>
      </c>
      <c r="C124">
        <v>2017</v>
      </c>
      <c r="D124" t="b">
        <v>1</v>
      </c>
      <c r="E124" t="s">
        <v>1058</v>
      </c>
      <c r="F124" t="s">
        <v>290</v>
      </c>
      <c r="G124" t="s">
        <v>1059</v>
      </c>
      <c r="H124" t="s">
        <v>1457</v>
      </c>
      <c r="I124" t="s">
        <v>1458</v>
      </c>
      <c r="J124" t="s">
        <v>1459</v>
      </c>
      <c r="K124" t="s">
        <v>1460</v>
      </c>
      <c r="L124" t="s">
        <v>1064</v>
      </c>
      <c r="M124" t="s">
        <v>1065</v>
      </c>
      <c r="N124" t="s">
        <v>352</v>
      </c>
      <c r="O124" t="s">
        <v>1066</v>
      </c>
      <c r="P124" t="s">
        <v>1067</v>
      </c>
      <c r="Q124" t="s">
        <v>1058</v>
      </c>
      <c r="R124" t="s">
        <v>355</v>
      </c>
      <c r="S124" t="s">
        <v>1068</v>
      </c>
      <c r="T124">
        <v>700000</v>
      </c>
      <c r="U124">
        <v>594500</v>
      </c>
      <c r="V124">
        <v>77000</v>
      </c>
      <c r="W124">
        <v>28500</v>
      </c>
      <c r="Y124" t="s">
        <v>1461</v>
      </c>
      <c r="Z124" t="s">
        <v>377</v>
      </c>
      <c r="AA124" t="s">
        <v>378</v>
      </c>
      <c r="AB124" t="s">
        <v>360</v>
      </c>
      <c r="AC124" t="s">
        <v>1070</v>
      </c>
      <c r="AD124" t="s">
        <v>1462</v>
      </c>
      <c r="AE124" t="s">
        <v>1072</v>
      </c>
      <c r="AF124" t="s">
        <v>1073</v>
      </c>
      <c r="AG124" t="s">
        <v>1074</v>
      </c>
      <c r="AH124" t="s">
        <v>382</v>
      </c>
      <c r="AI124" t="s">
        <v>1464</v>
      </c>
      <c r="AK124" s="103">
        <v>42838</v>
      </c>
      <c r="AL124" s="103">
        <v>0.47916666666666669</v>
      </c>
      <c r="AM124" s="103"/>
      <c r="AN124" t="b">
        <v>1</v>
      </c>
      <c r="AO124" s="103">
        <v>42999</v>
      </c>
      <c r="AP124" t="b">
        <v>0</v>
      </c>
      <c r="AQ124" s="103"/>
      <c r="AT124" s="103"/>
      <c r="AW124" s="103">
        <v>42979</v>
      </c>
      <c r="AX124" s="103">
        <v>43738</v>
      </c>
      <c r="AY124" t="b">
        <v>0</v>
      </c>
      <c r="AZ124" s="103"/>
      <c r="BB124" s="103"/>
      <c r="BC124" s="103"/>
      <c r="BD124" s="103"/>
      <c r="BE124" s="103">
        <v>42916</v>
      </c>
      <c r="BH124" t="b">
        <v>0</v>
      </c>
      <c r="BI124" s="103"/>
      <c r="BJ124" s="103" t="s">
        <v>595</v>
      </c>
      <c r="BK124" s="103"/>
      <c r="BL124" s="103"/>
      <c r="BM124" s="103" t="s">
        <v>3461</v>
      </c>
      <c r="BN124" s="103"/>
      <c r="BO124" s="103" t="b">
        <v>0</v>
      </c>
      <c r="BP124" s="103" t="b">
        <v>0</v>
      </c>
      <c r="BQ124" s="103"/>
      <c r="BR124" s="103" t="b">
        <v>0</v>
      </c>
      <c r="BS124" s="103"/>
      <c r="BT124" s="103" t="b">
        <v>1</v>
      </c>
      <c r="BU124" s="103" t="b">
        <v>0</v>
      </c>
      <c r="BV124" s="103" t="b">
        <v>0</v>
      </c>
      <c r="BW124" s="103"/>
      <c r="BX124" s="103" t="s">
        <v>1463</v>
      </c>
      <c r="BY124" s="103" t="s">
        <v>642</v>
      </c>
      <c r="BZ124" s="103"/>
      <c r="CA124" s="103"/>
      <c r="CB124" s="103"/>
    </row>
    <row r="125" spans="1:80" x14ac:dyDescent="0.35">
      <c r="A125" t="s">
        <v>1479</v>
      </c>
      <c r="B125">
        <v>86</v>
      </c>
      <c r="C125">
        <v>2017</v>
      </c>
      <c r="D125" t="b">
        <v>1</v>
      </c>
      <c r="E125" t="s">
        <v>1345</v>
      </c>
      <c r="F125" t="s">
        <v>290</v>
      </c>
      <c r="G125" t="s">
        <v>1346</v>
      </c>
      <c r="H125" t="s">
        <v>1480</v>
      </c>
      <c r="L125" t="s">
        <v>1351</v>
      </c>
      <c r="M125" t="s">
        <v>1352</v>
      </c>
      <c r="N125" t="s">
        <v>352</v>
      </c>
      <c r="O125" t="s">
        <v>1353</v>
      </c>
      <c r="P125" t="s">
        <v>1354</v>
      </c>
      <c r="Q125" t="s">
        <v>1345</v>
      </c>
      <c r="R125" t="s">
        <v>355</v>
      </c>
      <c r="S125" t="s">
        <v>1355</v>
      </c>
      <c r="T125">
        <v>450000</v>
      </c>
      <c r="U125">
        <v>363000</v>
      </c>
      <c r="V125">
        <v>54000</v>
      </c>
      <c r="W125">
        <v>33000</v>
      </c>
      <c r="Y125" t="s">
        <v>1481</v>
      </c>
      <c r="Z125" t="s">
        <v>1482</v>
      </c>
      <c r="AA125" t="s">
        <v>359</v>
      </c>
      <c r="AB125" t="s">
        <v>550</v>
      </c>
      <c r="AC125" t="s">
        <v>816</v>
      </c>
      <c r="AD125" t="s">
        <v>817</v>
      </c>
      <c r="AE125" t="s">
        <v>1356</v>
      </c>
      <c r="AF125" t="s">
        <v>1357</v>
      </c>
      <c r="AG125" t="s">
        <v>1358</v>
      </c>
      <c r="AH125" t="s">
        <v>553</v>
      </c>
      <c r="AI125" t="s">
        <v>1483</v>
      </c>
      <c r="AK125" s="103">
        <v>42838</v>
      </c>
      <c r="AL125" s="103">
        <v>0.57291666666666663</v>
      </c>
      <c r="AM125" s="103"/>
      <c r="AN125" t="b">
        <v>1</v>
      </c>
      <c r="AO125" s="103"/>
      <c r="AP125" t="b">
        <v>0</v>
      </c>
      <c r="AQ125" s="103"/>
      <c r="AT125" s="103"/>
      <c r="AW125" s="103">
        <v>42979</v>
      </c>
      <c r="AX125" s="103">
        <v>43738</v>
      </c>
      <c r="AY125" t="b">
        <v>0</v>
      </c>
      <c r="AZ125" s="103"/>
      <c r="BB125" s="103"/>
      <c r="BC125" s="103"/>
      <c r="BD125" s="103"/>
      <c r="BE125" s="103">
        <v>42916</v>
      </c>
      <c r="BH125" t="b">
        <v>0</v>
      </c>
      <c r="BI125" s="103"/>
      <c r="BJ125" s="103" t="s">
        <v>572</v>
      </c>
      <c r="BK125" s="103"/>
      <c r="BL125" s="103"/>
      <c r="BM125" s="103"/>
      <c r="BN125" s="103"/>
      <c r="BO125" s="103" t="b">
        <v>0</v>
      </c>
      <c r="BP125" s="103" t="b">
        <v>0</v>
      </c>
      <c r="BQ125" s="103"/>
      <c r="BR125" s="103" t="b">
        <v>0</v>
      </c>
      <c r="BS125" s="103"/>
      <c r="BT125" s="103" t="b">
        <v>0</v>
      </c>
      <c r="BU125" s="103" t="b">
        <v>0</v>
      </c>
      <c r="BV125" s="103" t="b">
        <v>0</v>
      </c>
      <c r="BW125" s="103"/>
      <c r="BX125" s="103" t="s">
        <v>1359</v>
      </c>
      <c r="BY125" s="103" t="s">
        <v>821</v>
      </c>
      <c r="BZ125" s="103"/>
      <c r="CA125" s="103"/>
      <c r="CB125" s="103"/>
    </row>
    <row r="126" spans="1:80" hidden="1" x14ac:dyDescent="0.35">
      <c r="A126" t="s">
        <v>1484</v>
      </c>
      <c r="B126">
        <v>87</v>
      </c>
      <c r="C126">
        <v>2017</v>
      </c>
      <c r="D126" t="b">
        <v>0</v>
      </c>
      <c r="E126" t="s">
        <v>1228</v>
      </c>
      <c r="F126" t="s">
        <v>290</v>
      </c>
      <c r="G126" t="s">
        <v>1229</v>
      </c>
      <c r="H126" t="s">
        <v>1486</v>
      </c>
      <c r="L126" t="s">
        <v>1487</v>
      </c>
      <c r="M126" t="s">
        <v>1488</v>
      </c>
      <c r="N126" t="s">
        <v>446</v>
      </c>
      <c r="O126" t="s">
        <v>1233</v>
      </c>
      <c r="P126" t="s">
        <v>1234</v>
      </c>
      <c r="Q126" t="s">
        <v>1228</v>
      </c>
      <c r="R126" t="s">
        <v>355</v>
      </c>
      <c r="S126" t="s">
        <v>1235</v>
      </c>
      <c r="T126">
        <v>550000</v>
      </c>
      <c r="Y126" t="s">
        <v>1489</v>
      </c>
      <c r="Z126" t="s">
        <v>377</v>
      </c>
      <c r="AA126" t="s">
        <v>359</v>
      </c>
      <c r="AB126" t="s">
        <v>550</v>
      </c>
      <c r="AC126" t="s">
        <v>1490</v>
      </c>
      <c r="AD126" t="s">
        <v>377</v>
      </c>
      <c r="AE126" t="s">
        <v>1237</v>
      </c>
      <c r="AF126" t="s">
        <v>1485</v>
      </c>
      <c r="AG126" t="s">
        <v>1491</v>
      </c>
      <c r="AK126" s="103">
        <v>42837</v>
      </c>
      <c r="AL126" s="103">
        <v>0.59375</v>
      </c>
      <c r="AM126" s="103"/>
      <c r="AN126" t="b">
        <v>1</v>
      </c>
      <c r="AO126" s="103"/>
      <c r="AP126" t="b">
        <v>0</v>
      </c>
      <c r="AQ126" s="103"/>
      <c r="AT126" s="103"/>
      <c r="AW126" s="103"/>
      <c r="AX126" s="103"/>
      <c r="AY126" t="b">
        <v>0</v>
      </c>
      <c r="AZ126" s="103"/>
      <c r="BB126" s="103"/>
      <c r="BC126" s="103"/>
      <c r="BD126" s="103"/>
      <c r="BE126" s="103">
        <v>42916</v>
      </c>
      <c r="BH126" t="b">
        <v>0</v>
      </c>
      <c r="BI126" s="103"/>
      <c r="BJ126" s="103" t="s">
        <v>1485</v>
      </c>
      <c r="BK126" s="103"/>
      <c r="BL126" s="103"/>
      <c r="BM126" s="103"/>
      <c r="BN126" s="103"/>
      <c r="BO126" s="103" t="b">
        <v>0</v>
      </c>
      <c r="BP126" s="103" t="b">
        <v>0</v>
      </c>
      <c r="BQ126" s="103"/>
      <c r="BR126" s="103" t="b">
        <v>0</v>
      </c>
      <c r="BS126" s="103"/>
      <c r="BT126" s="103" t="b">
        <v>0</v>
      </c>
      <c r="BU126" s="103" t="b">
        <v>0</v>
      </c>
      <c r="BV126" s="103" t="b">
        <v>0</v>
      </c>
      <c r="BW126" s="103"/>
      <c r="BX126" s="103" t="s">
        <v>1492</v>
      </c>
      <c r="BY126" s="103" t="s">
        <v>1493</v>
      </c>
      <c r="BZ126" s="103"/>
      <c r="CA126" s="103"/>
      <c r="CB126" s="103"/>
    </row>
    <row r="127" spans="1:80" x14ac:dyDescent="0.35">
      <c r="A127" t="s">
        <v>1495</v>
      </c>
      <c r="B127">
        <v>88</v>
      </c>
      <c r="C127">
        <v>2017</v>
      </c>
      <c r="D127" t="b">
        <v>1</v>
      </c>
      <c r="E127" t="s">
        <v>1120</v>
      </c>
      <c r="F127" t="s">
        <v>290</v>
      </c>
      <c r="G127" t="s">
        <v>1121</v>
      </c>
      <c r="H127" t="s">
        <v>1496</v>
      </c>
      <c r="I127" t="s">
        <v>1497</v>
      </c>
      <c r="J127" t="s">
        <v>1498</v>
      </c>
      <c r="K127" t="s">
        <v>1499</v>
      </c>
      <c r="L127" t="s">
        <v>3462</v>
      </c>
      <c r="M127" t="s">
        <v>3463</v>
      </c>
      <c r="N127" t="s">
        <v>446</v>
      </c>
      <c r="O127" t="s">
        <v>1500</v>
      </c>
      <c r="P127" t="s">
        <v>1129</v>
      </c>
      <c r="Q127" t="s">
        <v>1120</v>
      </c>
      <c r="R127" t="s">
        <v>355</v>
      </c>
      <c r="S127" t="s">
        <v>1130</v>
      </c>
      <c r="T127">
        <v>800000</v>
      </c>
      <c r="U127">
        <v>675500</v>
      </c>
      <c r="V127">
        <v>96000</v>
      </c>
      <c r="W127">
        <v>28500</v>
      </c>
      <c r="Y127" t="s">
        <v>1501</v>
      </c>
      <c r="Z127" t="s">
        <v>377</v>
      </c>
      <c r="AA127" t="s">
        <v>378</v>
      </c>
      <c r="AB127" t="s">
        <v>360</v>
      </c>
      <c r="AC127" t="s">
        <v>405</v>
      </c>
      <c r="AD127" t="s">
        <v>1502</v>
      </c>
      <c r="AE127" t="s">
        <v>1133</v>
      </c>
      <c r="AF127" t="s">
        <v>3464</v>
      </c>
      <c r="AG127" t="s">
        <v>1135</v>
      </c>
      <c r="AH127" t="s">
        <v>522</v>
      </c>
      <c r="AI127" t="s">
        <v>1503</v>
      </c>
      <c r="AK127" s="103">
        <v>42838</v>
      </c>
      <c r="AL127" s="103">
        <v>0.47361111111111109</v>
      </c>
      <c r="AM127" s="103"/>
      <c r="AN127" t="b">
        <v>1</v>
      </c>
      <c r="AO127" s="103">
        <v>43011</v>
      </c>
      <c r="AP127" t="b">
        <v>0</v>
      </c>
      <c r="AQ127" s="103"/>
      <c r="AT127" s="103"/>
      <c r="AW127" s="103">
        <v>42979</v>
      </c>
      <c r="AX127" s="103">
        <v>43738</v>
      </c>
      <c r="AY127" t="b">
        <v>0</v>
      </c>
      <c r="AZ127" s="103"/>
      <c r="BA127" t="s">
        <v>1504</v>
      </c>
      <c r="BB127" s="103"/>
      <c r="BC127" s="103"/>
      <c r="BD127" s="103"/>
      <c r="BE127" s="103">
        <v>42916</v>
      </c>
      <c r="BH127" t="b">
        <v>1</v>
      </c>
      <c r="BI127" s="103">
        <v>43488</v>
      </c>
      <c r="BJ127" s="103" t="s">
        <v>678</v>
      </c>
      <c r="BK127" s="103"/>
      <c r="BL127" s="103"/>
      <c r="BM127" s="103" t="s">
        <v>2607</v>
      </c>
      <c r="BN127" s="103" t="s">
        <v>1505</v>
      </c>
      <c r="BO127" s="103" t="b">
        <v>0</v>
      </c>
      <c r="BP127" s="103" t="b">
        <v>0</v>
      </c>
      <c r="BQ127" s="103"/>
      <c r="BR127" s="103" t="b">
        <v>0</v>
      </c>
      <c r="BS127" s="103"/>
      <c r="BT127" s="103" t="b">
        <v>1</v>
      </c>
      <c r="BU127" s="103" t="b">
        <v>0</v>
      </c>
      <c r="BV127" s="103" t="b">
        <v>0</v>
      </c>
      <c r="BW127" s="103"/>
      <c r="BX127" s="103" t="s">
        <v>3465</v>
      </c>
      <c r="BY127" s="103" t="s">
        <v>1836</v>
      </c>
      <c r="BZ127" s="103"/>
      <c r="CA127" s="103"/>
      <c r="CB127" s="103"/>
    </row>
    <row r="128" spans="1:80" x14ac:dyDescent="0.35">
      <c r="A128" t="s">
        <v>1506</v>
      </c>
      <c r="B128">
        <v>89</v>
      </c>
      <c r="C128">
        <v>2017</v>
      </c>
      <c r="D128" t="b">
        <v>1</v>
      </c>
      <c r="E128" t="s">
        <v>441</v>
      </c>
      <c r="F128" t="s">
        <v>290</v>
      </c>
      <c r="G128" t="s">
        <v>443</v>
      </c>
      <c r="H128" t="s">
        <v>1507</v>
      </c>
      <c r="I128" t="s">
        <v>1508</v>
      </c>
      <c r="J128" t="s">
        <v>1509</v>
      </c>
      <c r="K128" t="s">
        <v>1510</v>
      </c>
      <c r="L128" t="s">
        <v>444</v>
      </c>
      <c r="M128" t="s">
        <v>445</v>
      </c>
      <c r="N128" t="s">
        <v>446</v>
      </c>
      <c r="O128" t="s">
        <v>1511</v>
      </c>
      <c r="P128" t="s">
        <v>447</v>
      </c>
      <c r="Q128" t="s">
        <v>441</v>
      </c>
      <c r="R128" t="s">
        <v>355</v>
      </c>
      <c r="S128" t="s">
        <v>448</v>
      </c>
      <c r="T128">
        <v>800000</v>
      </c>
      <c r="U128">
        <v>704000</v>
      </c>
      <c r="V128">
        <v>67500</v>
      </c>
      <c r="W128">
        <v>28500</v>
      </c>
      <c r="Y128" t="s">
        <v>1512</v>
      </c>
      <c r="Z128" t="s">
        <v>377</v>
      </c>
      <c r="AA128" t="s">
        <v>378</v>
      </c>
      <c r="AB128" t="s">
        <v>360</v>
      </c>
      <c r="AC128" t="s">
        <v>405</v>
      </c>
      <c r="AD128" t="s">
        <v>1512</v>
      </c>
      <c r="AE128" t="s">
        <v>451</v>
      </c>
      <c r="AF128" t="s">
        <v>3382</v>
      </c>
      <c r="AG128" t="s">
        <v>1513</v>
      </c>
      <c r="AH128" t="s">
        <v>393</v>
      </c>
      <c r="AI128" t="s">
        <v>1516</v>
      </c>
      <c r="AK128" s="103">
        <v>42838</v>
      </c>
      <c r="AL128" s="103">
        <v>0.375</v>
      </c>
      <c r="AM128" s="103"/>
      <c r="AN128" t="b">
        <v>1</v>
      </c>
      <c r="AO128" s="103">
        <v>43010</v>
      </c>
      <c r="AP128" t="b">
        <v>0</v>
      </c>
      <c r="AQ128" s="103"/>
      <c r="AT128" s="103"/>
      <c r="AW128" s="103">
        <v>42979</v>
      </c>
      <c r="AX128" s="103">
        <v>43738</v>
      </c>
      <c r="AY128" t="b">
        <v>1</v>
      </c>
      <c r="AZ128" s="103">
        <v>44195</v>
      </c>
      <c r="BB128" s="103"/>
      <c r="BC128" s="103"/>
      <c r="BD128" s="103"/>
      <c r="BE128" s="103">
        <v>42916</v>
      </c>
      <c r="BH128" t="b">
        <v>0</v>
      </c>
      <c r="BI128" s="103"/>
      <c r="BJ128" s="103" t="s">
        <v>442</v>
      </c>
      <c r="BK128" s="103"/>
      <c r="BL128" s="103"/>
      <c r="BM128" s="103" t="s">
        <v>2607</v>
      </c>
      <c r="BN128" s="103"/>
      <c r="BO128" s="103" t="b">
        <v>0</v>
      </c>
      <c r="BP128" s="103" t="b">
        <v>0</v>
      </c>
      <c r="BQ128" s="103"/>
      <c r="BR128" s="103" t="b">
        <v>0</v>
      </c>
      <c r="BS128" s="103"/>
      <c r="BT128" s="103" t="b">
        <v>1</v>
      </c>
      <c r="BU128" s="103" t="b">
        <v>0</v>
      </c>
      <c r="BV128" s="103" t="b">
        <v>0</v>
      </c>
      <c r="BW128" s="103"/>
      <c r="BX128" s="103" t="s">
        <v>3443</v>
      </c>
      <c r="BY128" s="103" t="s">
        <v>1514</v>
      </c>
      <c r="BZ128" s="103"/>
      <c r="CA128" s="103"/>
      <c r="CB128" s="103"/>
    </row>
    <row r="129" spans="1:80" x14ac:dyDescent="0.35">
      <c r="A129" t="s">
        <v>1517</v>
      </c>
      <c r="B129">
        <v>90</v>
      </c>
      <c r="C129">
        <v>2017</v>
      </c>
      <c r="D129" t="b">
        <v>1</v>
      </c>
      <c r="E129" t="s">
        <v>1518</v>
      </c>
      <c r="F129" t="s">
        <v>290</v>
      </c>
      <c r="G129" t="s">
        <v>1519</v>
      </c>
      <c r="H129" t="s">
        <v>1520</v>
      </c>
      <c r="I129" t="s">
        <v>1521</v>
      </c>
      <c r="J129" t="s">
        <v>1522</v>
      </c>
      <c r="K129" t="s">
        <v>1523</v>
      </c>
      <c r="L129" t="s">
        <v>1524</v>
      </c>
      <c r="M129" t="s">
        <v>1525</v>
      </c>
      <c r="N129" t="s">
        <v>446</v>
      </c>
      <c r="O129" t="s">
        <v>1526</v>
      </c>
      <c r="P129" t="s">
        <v>1527</v>
      </c>
      <c r="Q129" t="s">
        <v>1518</v>
      </c>
      <c r="R129" t="s">
        <v>355</v>
      </c>
      <c r="S129" t="s">
        <v>1528</v>
      </c>
      <c r="T129">
        <v>700000</v>
      </c>
      <c r="U129">
        <v>587500</v>
      </c>
      <c r="V129">
        <v>84000</v>
      </c>
      <c r="W129">
        <v>28500</v>
      </c>
      <c r="Y129" t="s">
        <v>1529</v>
      </c>
      <c r="Z129" t="s">
        <v>377</v>
      </c>
      <c r="AA129" t="s">
        <v>378</v>
      </c>
      <c r="AB129" t="s">
        <v>360</v>
      </c>
      <c r="AC129" t="s">
        <v>1070</v>
      </c>
      <c r="AD129" t="s">
        <v>1529</v>
      </c>
      <c r="AE129" t="s">
        <v>1530</v>
      </c>
      <c r="AF129" t="s">
        <v>1531</v>
      </c>
      <c r="AG129" t="s">
        <v>1532</v>
      </c>
      <c r="AH129" t="s">
        <v>553</v>
      </c>
      <c r="AI129" t="s">
        <v>1534</v>
      </c>
      <c r="AJ129" t="s">
        <v>1535</v>
      </c>
      <c r="AK129" s="103">
        <v>42838</v>
      </c>
      <c r="AL129" s="103">
        <v>0.55208333333333337</v>
      </c>
      <c r="AM129" s="103"/>
      <c r="AN129" t="b">
        <v>1</v>
      </c>
      <c r="AO129" s="103">
        <v>43032</v>
      </c>
      <c r="AP129" t="b">
        <v>0</v>
      </c>
      <c r="AQ129" s="103"/>
      <c r="AT129" s="103"/>
      <c r="AW129" s="103">
        <v>42979</v>
      </c>
      <c r="AX129" s="103">
        <v>43738</v>
      </c>
      <c r="AY129" t="b">
        <v>0</v>
      </c>
      <c r="AZ129" s="103"/>
      <c r="BB129" s="103"/>
      <c r="BC129" s="103"/>
      <c r="BD129" s="103"/>
      <c r="BE129" s="103">
        <v>42916</v>
      </c>
      <c r="BH129" t="b">
        <v>1</v>
      </c>
      <c r="BI129" s="103">
        <v>43482</v>
      </c>
      <c r="BJ129" s="103" t="s">
        <v>678</v>
      </c>
      <c r="BK129" s="103"/>
      <c r="BL129" s="103"/>
      <c r="BM129" s="103" t="s">
        <v>2607</v>
      </c>
      <c r="BN129" s="103"/>
      <c r="BO129" s="103" t="b">
        <v>0</v>
      </c>
      <c r="BP129" s="103" t="b">
        <v>0</v>
      </c>
      <c r="BQ129" s="103"/>
      <c r="BR129" s="103" t="b">
        <v>0</v>
      </c>
      <c r="BS129" s="103"/>
      <c r="BT129" s="103" t="b">
        <v>1</v>
      </c>
      <c r="BU129" s="103" t="b">
        <v>0</v>
      </c>
      <c r="BV129" s="103" t="b">
        <v>0</v>
      </c>
      <c r="BW129" s="103"/>
      <c r="BX129" s="103" t="s">
        <v>1533</v>
      </c>
      <c r="BY129" s="103" t="s">
        <v>1836</v>
      </c>
      <c r="BZ129" s="103"/>
      <c r="CA129" s="103"/>
      <c r="CB129" s="103"/>
    </row>
    <row r="130" spans="1:80" x14ac:dyDescent="0.35">
      <c r="A130" t="s">
        <v>1540</v>
      </c>
      <c r="B130">
        <v>92</v>
      </c>
      <c r="C130">
        <v>2017</v>
      </c>
      <c r="D130" t="b">
        <v>1</v>
      </c>
      <c r="E130" t="s">
        <v>893</v>
      </c>
      <c r="F130" t="s">
        <v>290</v>
      </c>
      <c r="G130" t="s">
        <v>894</v>
      </c>
      <c r="H130" t="s">
        <v>1541</v>
      </c>
      <c r="I130" t="s">
        <v>1542</v>
      </c>
      <c r="J130" t="s">
        <v>1543</v>
      </c>
      <c r="K130" t="s">
        <v>1544</v>
      </c>
      <c r="L130" t="s">
        <v>3439</v>
      </c>
      <c r="M130" t="s">
        <v>3440</v>
      </c>
      <c r="N130" t="s">
        <v>352</v>
      </c>
      <c r="O130" t="s">
        <v>896</v>
      </c>
      <c r="P130" t="s">
        <v>1545</v>
      </c>
      <c r="Q130" t="s">
        <v>893</v>
      </c>
      <c r="R130" t="s">
        <v>355</v>
      </c>
      <c r="S130" t="s">
        <v>898</v>
      </c>
      <c r="T130">
        <v>400000</v>
      </c>
      <c r="U130">
        <v>319000</v>
      </c>
      <c r="V130">
        <v>48000</v>
      </c>
      <c r="W130">
        <v>33000</v>
      </c>
      <c r="Y130" t="s">
        <v>358</v>
      </c>
      <c r="Z130" t="s">
        <v>358</v>
      </c>
      <c r="AA130" t="s">
        <v>378</v>
      </c>
      <c r="AB130" t="s">
        <v>360</v>
      </c>
      <c r="AC130" t="s">
        <v>361</v>
      </c>
      <c r="AD130" t="s">
        <v>362</v>
      </c>
      <c r="AE130" t="s">
        <v>900</v>
      </c>
      <c r="AF130" t="s">
        <v>3466</v>
      </c>
      <c r="AG130" t="s">
        <v>1546</v>
      </c>
      <c r="AH130" t="s">
        <v>393</v>
      </c>
      <c r="AI130" t="s">
        <v>1547</v>
      </c>
      <c r="AJ130" t="s">
        <v>1548</v>
      </c>
      <c r="AK130" s="103">
        <v>42838</v>
      </c>
      <c r="AL130" s="103">
        <v>0.375</v>
      </c>
      <c r="AM130" s="103"/>
      <c r="AN130" t="b">
        <v>1</v>
      </c>
      <c r="AO130" s="103">
        <v>43004</v>
      </c>
      <c r="AP130" t="b">
        <v>0</v>
      </c>
      <c r="AQ130" s="103"/>
      <c r="AT130" s="103"/>
      <c r="AW130" s="103">
        <v>42979</v>
      </c>
      <c r="AX130" s="103">
        <v>43738</v>
      </c>
      <c r="AY130" t="b">
        <v>0</v>
      </c>
      <c r="AZ130" s="103"/>
      <c r="BB130" s="103"/>
      <c r="BC130" s="103"/>
      <c r="BD130" s="103"/>
      <c r="BE130" s="103">
        <v>42916</v>
      </c>
      <c r="BH130" t="b">
        <v>0</v>
      </c>
      <c r="BI130" s="103"/>
      <c r="BJ130" s="103" t="s">
        <v>3434</v>
      </c>
      <c r="BK130" s="103" t="s">
        <v>2926</v>
      </c>
      <c r="BL130" s="103"/>
      <c r="BM130" s="103" t="s">
        <v>2607</v>
      </c>
      <c r="BN130" s="103"/>
      <c r="BO130" s="103" t="b">
        <v>0</v>
      </c>
      <c r="BP130" s="103" t="b">
        <v>0</v>
      </c>
      <c r="BQ130" s="103"/>
      <c r="BR130" s="103" t="b">
        <v>0</v>
      </c>
      <c r="BS130" s="103"/>
      <c r="BT130" s="103" t="b">
        <v>1</v>
      </c>
      <c r="BU130" s="103" t="b">
        <v>0</v>
      </c>
      <c r="BV130" s="103" t="b">
        <v>0</v>
      </c>
      <c r="BW130" s="103"/>
      <c r="BX130" s="103" t="s">
        <v>3467</v>
      </c>
      <c r="BY130" s="103" t="s">
        <v>3447</v>
      </c>
      <c r="BZ130" s="103"/>
      <c r="CA130" s="103"/>
      <c r="CB130" s="103"/>
    </row>
    <row r="131" spans="1:80" x14ac:dyDescent="0.35">
      <c r="A131" t="s">
        <v>1560</v>
      </c>
      <c r="B131">
        <v>95</v>
      </c>
      <c r="C131">
        <v>2017</v>
      </c>
      <c r="D131" t="b">
        <v>1</v>
      </c>
      <c r="E131" t="s">
        <v>1561</v>
      </c>
      <c r="F131" t="s">
        <v>290</v>
      </c>
      <c r="G131" t="s">
        <v>1562</v>
      </c>
      <c r="H131" t="s">
        <v>1563</v>
      </c>
      <c r="I131" t="s">
        <v>1564</v>
      </c>
      <c r="J131" t="s">
        <v>1565</v>
      </c>
      <c r="K131" t="s">
        <v>1566</v>
      </c>
      <c r="L131" t="s">
        <v>3469</v>
      </c>
      <c r="M131" t="s">
        <v>2948</v>
      </c>
      <c r="N131" t="s">
        <v>352</v>
      </c>
      <c r="O131" t="s">
        <v>1567</v>
      </c>
      <c r="P131" t="s">
        <v>1568</v>
      </c>
      <c r="Q131" t="s">
        <v>1561</v>
      </c>
      <c r="R131" t="s">
        <v>355</v>
      </c>
      <c r="S131" t="s">
        <v>1569</v>
      </c>
      <c r="T131">
        <v>400000</v>
      </c>
      <c r="U131">
        <v>319000</v>
      </c>
      <c r="V131">
        <v>48000</v>
      </c>
      <c r="W131">
        <v>33000</v>
      </c>
      <c r="Y131" t="s">
        <v>1570</v>
      </c>
      <c r="Z131" t="s">
        <v>358</v>
      </c>
      <c r="AA131" t="s">
        <v>378</v>
      </c>
      <c r="AB131" t="s">
        <v>360</v>
      </c>
      <c r="AC131" t="s">
        <v>361</v>
      </c>
      <c r="AD131" t="s">
        <v>362</v>
      </c>
      <c r="AE131" t="s">
        <v>1571</v>
      </c>
      <c r="AF131" t="s">
        <v>3470</v>
      </c>
      <c r="AG131" t="s">
        <v>1572</v>
      </c>
      <c r="AH131" t="s">
        <v>643</v>
      </c>
      <c r="AI131" t="s">
        <v>1573</v>
      </c>
      <c r="AJ131" t="s">
        <v>1574</v>
      </c>
      <c r="AK131" s="103">
        <v>42838</v>
      </c>
      <c r="AL131" s="103">
        <v>0.55208333333333337</v>
      </c>
      <c r="AM131" s="103"/>
      <c r="AN131" t="b">
        <v>1</v>
      </c>
      <c r="AO131" s="103">
        <v>43025</v>
      </c>
      <c r="AP131" t="b">
        <v>0</v>
      </c>
      <c r="AQ131" s="103"/>
      <c r="AT131" s="103"/>
      <c r="AW131" s="103">
        <v>42979</v>
      </c>
      <c r="AX131" s="103">
        <v>43738</v>
      </c>
      <c r="AY131" t="b">
        <v>0</v>
      </c>
      <c r="AZ131" s="103"/>
      <c r="BB131" s="103"/>
      <c r="BC131" s="103"/>
      <c r="BD131" s="103"/>
      <c r="BE131" s="103">
        <v>42916</v>
      </c>
      <c r="BH131" t="b">
        <v>0</v>
      </c>
      <c r="BI131" s="103"/>
      <c r="BJ131" s="103" t="s">
        <v>3468</v>
      </c>
      <c r="BK131" s="103"/>
      <c r="BL131" s="103"/>
      <c r="BM131" s="103" t="s">
        <v>2607</v>
      </c>
      <c r="BN131" s="103"/>
      <c r="BO131" s="103" t="b">
        <v>0</v>
      </c>
      <c r="BP131" s="103" t="b">
        <v>0</v>
      </c>
      <c r="BQ131" s="103"/>
      <c r="BR131" s="103" t="b">
        <v>0</v>
      </c>
      <c r="BS131" s="103"/>
      <c r="BT131" s="103" t="b">
        <v>1</v>
      </c>
      <c r="BU131" s="103" t="b">
        <v>0</v>
      </c>
      <c r="BV131" s="103" t="b">
        <v>0</v>
      </c>
      <c r="BW131" s="103"/>
      <c r="BX131" s="103" t="s">
        <v>2954</v>
      </c>
      <c r="BY131" s="103" t="s">
        <v>3471</v>
      </c>
      <c r="BZ131" s="103"/>
      <c r="CA131" s="103"/>
      <c r="CB131" s="103"/>
    </row>
    <row r="132" spans="1:80" x14ac:dyDescent="0.35">
      <c r="A132" t="s">
        <v>1575</v>
      </c>
      <c r="B132">
        <v>96</v>
      </c>
      <c r="C132">
        <v>2017</v>
      </c>
      <c r="D132" t="b">
        <v>1</v>
      </c>
      <c r="E132" t="s">
        <v>1576</v>
      </c>
      <c r="F132" t="s">
        <v>290</v>
      </c>
      <c r="G132" t="s">
        <v>1577</v>
      </c>
      <c r="H132" t="s">
        <v>1578</v>
      </c>
      <c r="I132" t="s">
        <v>1579</v>
      </c>
      <c r="J132" t="s">
        <v>1580</v>
      </c>
      <c r="K132" t="s">
        <v>1581</v>
      </c>
      <c r="L132" t="s">
        <v>1553</v>
      </c>
      <c r="M132" t="s">
        <v>1582</v>
      </c>
      <c r="N132" t="s">
        <v>352</v>
      </c>
      <c r="O132" t="s">
        <v>1583</v>
      </c>
      <c r="P132" t="s">
        <v>1584</v>
      </c>
      <c r="Q132" t="s">
        <v>1576</v>
      </c>
      <c r="R132" t="s">
        <v>355</v>
      </c>
      <c r="S132" t="s">
        <v>1585</v>
      </c>
      <c r="T132">
        <v>400000</v>
      </c>
      <c r="U132">
        <v>319000</v>
      </c>
      <c r="V132">
        <v>48000</v>
      </c>
      <c r="W132">
        <v>33000</v>
      </c>
      <c r="Y132" t="s">
        <v>1586</v>
      </c>
      <c r="Z132" t="s">
        <v>358</v>
      </c>
      <c r="AA132" t="s">
        <v>359</v>
      </c>
      <c r="AB132" t="s">
        <v>550</v>
      </c>
      <c r="AC132" t="s">
        <v>361</v>
      </c>
      <c r="AD132" t="s">
        <v>362</v>
      </c>
      <c r="AE132" t="s">
        <v>1587</v>
      </c>
      <c r="AF132" t="s">
        <v>1588</v>
      </c>
      <c r="AG132" t="s">
        <v>1589</v>
      </c>
      <c r="AH132" t="s">
        <v>463</v>
      </c>
      <c r="AI132" t="s">
        <v>1591</v>
      </c>
      <c r="AK132" s="103">
        <v>42838</v>
      </c>
      <c r="AL132" s="103">
        <v>0.55208333333333337</v>
      </c>
      <c r="AM132" s="103"/>
      <c r="AN132" t="b">
        <v>1</v>
      </c>
      <c r="AO132" s="103"/>
      <c r="AP132" t="b">
        <v>0</v>
      </c>
      <c r="AQ132" s="103"/>
      <c r="AT132" s="103"/>
      <c r="AW132" s="103">
        <v>42979</v>
      </c>
      <c r="AX132" s="103">
        <v>43738</v>
      </c>
      <c r="AY132" t="b">
        <v>1</v>
      </c>
      <c r="AZ132" s="103">
        <v>43830</v>
      </c>
      <c r="BB132" s="103"/>
      <c r="BC132" s="103"/>
      <c r="BD132" s="103"/>
      <c r="BE132" s="103">
        <v>42916</v>
      </c>
      <c r="BH132" t="b">
        <v>0</v>
      </c>
      <c r="BI132" s="103"/>
      <c r="BJ132" s="103"/>
      <c r="BK132" s="103"/>
      <c r="BL132" s="103"/>
      <c r="BM132" s="103" t="s">
        <v>2560</v>
      </c>
      <c r="BN132" s="103"/>
      <c r="BO132" s="103" t="b">
        <v>0</v>
      </c>
      <c r="BP132" s="103" t="b">
        <v>0</v>
      </c>
      <c r="BQ132" s="103"/>
      <c r="BR132" s="103" t="b">
        <v>0</v>
      </c>
      <c r="BS132" s="103"/>
      <c r="BT132" s="103" t="b">
        <v>1</v>
      </c>
      <c r="BU132" s="103" t="b">
        <v>0</v>
      </c>
      <c r="BV132" s="103" t="b">
        <v>0</v>
      </c>
      <c r="BW132" s="103"/>
      <c r="BX132" s="103" t="s">
        <v>1590</v>
      </c>
      <c r="BY132" s="103"/>
      <c r="BZ132" s="103"/>
      <c r="CA132" s="103"/>
      <c r="CB132" s="103"/>
    </row>
    <row r="133" spans="1:80" x14ac:dyDescent="0.35">
      <c r="A133" t="s">
        <v>1592</v>
      </c>
      <c r="B133">
        <v>97</v>
      </c>
      <c r="C133">
        <v>2017</v>
      </c>
      <c r="D133" t="b">
        <v>1</v>
      </c>
      <c r="E133" t="s">
        <v>1593</v>
      </c>
      <c r="F133" t="s">
        <v>290</v>
      </c>
      <c r="G133" t="s">
        <v>1594</v>
      </c>
      <c r="H133" t="s">
        <v>1595</v>
      </c>
      <c r="I133" t="s">
        <v>1596</v>
      </c>
      <c r="J133" t="s">
        <v>1597</v>
      </c>
      <c r="K133" t="s">
        <v>1598</v>
      </c>
      <c r="L133" t="s">
        <v>1599</v>
      </c>
      <c r="M133" t="s">
        <v>1600</v>
      </c>
      <c r="N133" t="s">
        <v>352</v>
      </c>
      <c r="O133" t="s">
        <v>1601</v>
      </c>
      <c r="P133" t="s">
        <v>1602</v>
      </c>
      <c r="Q133" t="s">
        <v>1593</v>
      </c>
      <c r="R133" t="s">
        <v>355</v>
      </c>
      <c r="S133" t="s">
        <v>1603</v>
      </c>
      <c r="T133">
        <v>400000</v>
      </c>
      <c r="U133">
        <v>319000</v>
      </c>
      <c r="V133">
        <v>48000</v>
      </c>
      <c r="W133">
        <v>33000</v>
      </c>
      <c r="Y133" t="s">
        <v>1604</v>
      </c>
      <c r="Z133" t="s">
        <v>358</v>
      </c>
      <c r="AA133" t="s">
        <v>378</v>
      </c>
      <c r="AB133" t="s">
        <v>550</v>
      </c>
      <c r="AC133" t="s">
        <v>361</v>
      </c>
      <c r="AD133" t="s">
        <v>362</v>
      </c>
      <c r="AE133" t="s">
        <v>1605</v>
      </c>
      <c r="AF133" t="s">
        <v>3472</v>
      </c>
      <c r="AG133" t="s">
        <v>1606</v>
      </c>
      <c r="AH133" t="s">
        <v>643</v>
      </c>
      <c r="AI133" t="s">
        <v>1573</v>
      </c>
      <c r="AJ133" t="s">
        <v>1574</v>
      </c>
      <c r="AK133" s="103">
        <v>42838</v>
      </c>
      <c r="AL133" s="103">
        <v>0.55208333333333337</v>
      </c>
      <c r="AM133" s="103"/>
      <c r="AN133" t="b">
        <v>1</v>
      </c>
      <c r="AO133" s="103">
        <v>43025</v>
      </c>
      <c r="AP133" t="b">
        <v>0</v>
      </c>
      <c r="AQ133" s="103"/>
      <c r="AT133" s="103"/>
      <c r="AW133" s="103">
        <v>42979</v>
      </c>
      <c r="AX133" s="103">
        <v>43738</v>
      </c>
      <c r="AY133" t="b">
        <v>1</v>
      </c>
      <c r="AZ133" s="103">
        <v>43830</v>
      </c>
      <c r="BB133" s="103"/>
      <c r="BC133" s="103"/>
      <c r="BD133" s="103"/>
      <c r="BE133" s="103">
        <v>42916</v>
      </c>
      <c r="BH133" t="b">
        <v>0</v>
      </c>
      <c r="BI133" s="103">
        <v>43539</v>
      </c>
      <c r="BJ133" s="103" t="s">
        <v>678</v>
      </c>
      <c r="BK133" s="103" t="s">
        <v>2237</v>
      </c>
      <c r="BL133" s="103"/>
      <c r="BM133" s="103" t="s">
        <v>2476</v>
      </c>
      <c r="BN133" s="103"/>
      <c r="BO133" s="103" t="b">
        <v>0</v>
      </c>
      <c r="BP133" s="103" t="b">
        <v>0</v>
      </c>
      <c r="BQ133" s="103"/>
      <c r="BR133" s="103" t="b">
        <v>0</v>
      </c>
      <c r="BS133" s="103"/>
      <c r="BT133" s="103" t="b">
        <v>1</v>
      </c>
      <c r="BU133" s="103" t="b">
        <v>0</v>
      </c>
      <c r="BV133" s="103" t="b">
        <v>0</v>
      </c>
      <c r="BW133" s="103"/>
      <c r="BX133" s="103" t="s">
        <v>1607</v>
      </c>
      <c r="BY133" s="103" t="s">
        <v>1836</v>
      </c>
      <c r="BZ133" s="103"/>
      <c r="CA133" s="103"/>
      <c r="CB133" s="103"/>
    </row>
    <row r="134" spans="1:80" x14ac:dyDescent="0.35">
      <c r="A134" t="s">
        <v>1634</v>
      </c>
      <c r="B134">
        <v>100</v>
      </c>
      <c r="C134">
        <v>2017</v>
      </c>
      <c r="D134" t="b">
        <v>1</v>
      </c>
      <c r="E134" t="s">
        <v>1635</v>
      </c>
      <c r="F134" t="s">
        <v>290</v>
      </c>
      <c r="G134" t="s">
        <v>1636</v>
      </c>
      <c r="H134" t="s">
        <v>1637</v>
      </c>
      <c r="I134" t="s">
        <v>1638</v>
      </c>
      <c r="J134" t="s">
        <v>1639</v>
      </c>
      <c r="K134" t="s">
        <v>1640</v>
      </c>
      <c r="L134" t="s">
        <v>991</v>
      </c>
      <c r="M134" t="s">
        <v>1641</v>
      </c>
      <c r="N134" t="s">
        <v>352</v>
      </c>
      <c r="O134" t="s">
        <v>1642</v>
      </c>
      <c r="P134" t="s">
        <v>1643</v>
      </c>
      <c r="Q134" t="s">
        <v>1635</v>
      </c>
      <c r="R134" t="s">
        <v>355</v>
      </c>
      <c r="S134" t="s">
        <v>1644</v>
      </c>
      <c r="T134">
        <v>800000</v>
      </c>
      <c r="U134">
        <v>690000</v>
      </c>
      <c r="V134">
        <v>81500</v>
      </c>
      <c r="W134">
        <v>28500</v>
      </c>
      <c r="Y134" t="s">
        <v>1645</v>
      </c>
      <c r="Z134" t="s">
        <v>377</v>
      </c>
      <c r="AA134" t="s">
        <v>378</v>
      </c>
      <c r="AB134" t="s">
        <v>360</v>
      </c>
      <c r="AC134" t="s">
        <v>405</v>
      </c>
      <c r="AD134" t="s">
        <v>1646</v>
      </c>
      <c r="AE134" t="s">
        <v>1647</v>
      </c>
      <c r="AF134" t="s">
        <v>1648</v>
      </c>
      <c r="AG134" t="s">
        <v>1649</v>
      </c>
      <c r="AH134" t="s">
        <v>367</v>
      </c>
      <c r="AI134" t="s">
        <v>1651</v>
      </c>
      <c r="AK134" s="103">
        <v>42838</v>
      </c>
      <c r="AL134" s="103">
        <v>0.47013888888888888</v>
      </c>
      <c r="AM134" s="103"/>
      <c r="AN134" t="b">
        <v>1</v>
      </c>
      <c r="AO134" s="103">
        <v>43013</v>
      </c>
      <c r="AP134" t="b">
        <v>0</v>
      </c>
      <c r="AQ134" s="103"/>
      <c r="AS134" t="s">
        <v>1652</v>
      </c>
      <c r="AT134" s="103"/>
      <c r="AW134" s="103">
        <v>42979</v>
      </c>
      <c r="AX134" s="103">
        <v>43738</v>
      </c>
      <c r="AY134" t="b">
        <v>0</v>
      </c>
      <c r="AZ134" s="103"/>
      <c r="BB134" s="103"/>
      <c r="BC134" s="103"/>
      <c r="BD134" s="103"/>
      <c r="BE134" s="103">
        <v>42916</v>
      </c>
      <c r="BH134" t="b">
        <v>0</v>
      </c>
      <c r="BI134" s="103"/>
      <c r="BJ134" s="103" t="s">
        <v>678</v>
      </c>
      <c r="BK134" s="103"/>
      <c r="BL134" s="103"/>
      <c r="BM134" s="103" t="s">
        <v>2476</v>
      </c>
      <c r="BN134" s="103"/>
      <c r="BO134" s="103" t="b">
        <v>0</v>
      </c>
      <c r="BP134" s="103" t="b">
        <v>0</v>
      </c>
      <c r="BQ134" s="103"/>
      <c r="BR134" s="103" t="b">
        <v>0</v>
      </c>
      <c r="BS134" s="103"/>
      <c r="BT134" s="103" t="b">
        <v>1</v>
      </c>
      <c r="BU134" s="103" t="b">
        <v>0</v>
      </c>
      <c r="BV134" s="103" t="b">
        <v>0</v>
      </c>
      <c r="BW134" s="103"/>
      <c r="BX134" s="103" t="s">
        <v>1650</v>
      </c>
      <c r="BY134" s="103" t="s">
        <v>1836</v>
      </c>
      <c r="BZ134" s="103"/>
      <c r="CA134" s="103"/>
      <c r="CB134" s="103"/>
    </row>
    <row r="135" spans="1:80" x14ac:dyDescent="0.35">
      <c r="A135" t="s">
        <v>1653</v>
      </c>
      <c r="B135">
        <v>101</v>
      </c>
      <c r="C135">
        <v>2017</v>
      </c>
      <c r="D135" t="b">
        <v>1</v>
      </c>
      <c r="E135" t="s">
        <v>1654</v>
      </c>
      <c r="F135" t="s">
        <v>290</v>
      </c>
      <c r="G135" t="s">
        <v>1655</v>
      </c>
      <c r="H135" t="s">
        <v>1656</v>
      </c>
      <c r="I135" t="s">
        <v>1657</v>
      </c>
      <c r="J135" t="s">
        <v>1658</v>
      </c>
      <c r="K135" t="s">
        <v>1659</v>
      </c>
      <c r="L135" t="s">
        <v>1660</v>
      </c>
      <c r="M135" t="s">
        <v>1661</v>
      </c>
      <c r="N135" t="s">
        <v>352</v>
      </c>
      <c r="O135" t="s">
        <v>1662</v>
      </c>
      <c r="P135" t="s">
        <v>1663</v>
      </c>
      <c r="Q135" t="s">
        <v>1654</v>
      </c>
      <c r="R135" t="s">
        <v>355</v>
      </c>
      <c r="S135" t="s">
        <v>1664</v>
      </c>
      <c r="T135">
        <v>688000</v>
      </c>
      <c r="U135">
        <v>592231</v>
      </c>
      <c r="V135">
        <v>68405</v>
      </c>
      <c r="W135">
        <v>27364</v>
      </c>
      <c r="Y135" t="s">
        <v>1665</v>
      </c>
      <c r="Z135" t="s">
        <v>377</v>
      </c>
      <c r="AA135" t="s">
        <v>378</v>
      </c>
      <c r="AB135" t="s">
        <v>360</v>
      </c>
      <c r="AC135" t="s">
        <v>1666</v>
      </c>
      <c r="AD135" t="s">
        <v>1667</v>
      </c>
      <c r="AE135" t="s">
        <v>1668</v>
      </c>
      <c r="AF135" t="s">
        <v>1669</v>
      </c>
      <c r="AG135" t="s">
        <v>1670</v>
      </c>
      <c r="AH135" t="s">
        <v>408</v>
      </c>
      <c r="AI135" t="s">
        <v>1672</v>
      </c>
      <c r="AJ135" t="s">
        <v>1673</v>
      </c>
      <c r="AK135" s="103">
        <v>42838</v>
      </c>
      <c r="AL135" s="103">
        <v>0.57291666666666663</v>
      </c>
      <c r="AM135" s="103"/>
      <c r="AN135" t="b">
        <v>1</v>
      </c>
      <c r="AO135" s="103">
        <v>43031</v>
      </c>
      <c r="AP135" t="b">
        <v>0</v>
      </c>
      <c r="AQ135" s="103"/>
      <c r="AT135" s="103"/>
      <c r="AW135" s="103">
        <v>42979</v>
      </c>
      <c r="AX135" s="103">
        <v>43738</v>
      </c>
      <c r="AY135" t="b">
        <v>1</v>
      </c>
      <c r="AZ135" s="103">
        <v>44925</v>
      </c>
      <c r="BA135" t="s">
        <v>3473</v>
      </c>
      <c r="BB135" s="103"/>
      <c r="BC135" s="103"/>
      <c r="BD135" s="103"/>
      <c r="BE135" s="103">
        <v>42916</v>
      </c>
      <c r="BH135" t="b">
        <v>1</v>
      </c>
      <c r="BI135" s="103">
        <v>43507</v>
      </c>
      <c r="BJ135" s="103" t="s">
        <v>572</v>
      </c>
      <c r="BK135" s="103"/>
      <c r="BL135" s="103"/>
      <c r="BM135" s="103" t="s">
        <v>2476</v>
      </c>
      <c r="BN135" s="103"/>
      <c r="BO135" s="103" t="b">
        <v>0</v>
      </c>
      <c r="BP135" s="103" t="b">
        <v>0</v>
      </c>
      <c r="BQ135" s="103"/>
      <c r="BR135" s="103" t="b">
        <v>0</v>
      </c>
      <c r="BS135" s="103"/>
      <c r="BT135" s="103" t="b">
        <v>1</v>
      </c>
      <c r="BU135" s="103" t="b">
        <v>0</v>
      </c>
      <c r="BV135" s="103" t="b">
        <v>0</v>
      </c>
      <c r="BW135" s="103"/>
      <c r="BX135" s="103" t="s">
        <v>1671</v>
      </c>
      <c r="BY135" s="103" t="s">
        <v>821</v>
      </c>
      <c r="BZ135" s="103"/>
      <c r="CA135" s="103"/>
      <c r="CB135" s="103"/>
    </row>
    <row r="136" spans="1:80" x14ac:dyDescent="0.35">
      <c r="A136" t="s">
        <v>1676</v>
      </c>
      <c r="B136">
        <v>103</v>
      </c>
      <c r="C136">
        <v>2017</v>
      </c>
      <c r="D136" t="b">
        <v>1</v>
      </c>
      <c r="E136" t="s">
        <v>825</v>
      </c>
      <c r="F136" t="s">
        <v>290</v>
      </c>
      <c r="G136" t="s">
        <v>827</v>
      </c>
      <c r="H136" t="s">
        <v>1677</v>
      </c>
      <c r="I136" t="s">
        <v>1678</v>
      </c>
      <c r="J136" t="s">
        <v>1679</v>
      </c>
      <c r="K136" t="s">
        <v>1680</v>
      </c>
      <c r="L136" t="s">
        <v>2357</v>
      </c>
      <c r="M136" t="s">
        <v>2358</v>
      </c>
      <c r="N136" t="s">
        <v>352</v>
      </c>
      <c r="O136" t="s">
        <v>831</v>
      </c>
      <c r="P136" t="s">
        <v>832</v>
      </c>
      <c r="Q136" t="s">
        <v>825</v>
      </c>
      <c r="R136" t="s">
        <v>355</v>
      </c>
      <c r="S136" t="s">
        <v>833</v>
      </c>
      <c r="T136">
        <v>750000</v>
      </c>
      <c r="U136">
        <v>631500</v>
      </c>
      <c r="V136">
        <v>90000</v>
      </c>
      <c r="W136">
        <v>28500</v>
      </c>
      <c r="Y136" t="s">
        <v>1681</v>
      </c>
      <c r="Z136" t="s">
        <v>377</v>
      </c>
      <c r="AA136" t="s">
        <v>378</v>
      </c>
      <c r="AB136" t="s">
        <v>360</v>
      </c>
      <c r="AC136" t="s">
        <v>1682</v>
      </c>
      <c r="AD136" t="s">
        <v>1683</v>
      </c>
      <c r="AE136" t="s">
        <v>838</v>
      </c>
      <c r="AF136" t="s">
        <v>3474</v>
      </c>
      <c r="AG136" t="s">
        <v>840</v>
      </c>
      <c r="AH136" t="s">
        <v>522</v>
      </c>
      <c r="AI136" t="s">
        <v>1684</v>
      </c>
      <c r="AK136" s="103">
        <v>42838</v>
      </c>
      <c r="AL136" s="103">
        <v>0.47499999999999998</v>
      </c>
      <c r="AM136" s="103"/>
      <c r="AN136" t="b">
        <v>1</v>
      </c>
      <c r="AO136" s="103">
        <v>43014</v>
      </c>
      <c r="AP136" t="b">
        <v>0</v>
      </c>
      <c r="AQ136" s="103"/>
      <c r="AT136" s="103"/>
      <c r="AW136" s="103">
        <v>42979</v>
      </c>
      <c r="AX136" s="103">
        <v>43738</v>
      </c>
      <c r="AY136" t="b">
        <v>0</v>
      </c>
      <c r="AZ136" s="103"/>
      <c r="BB136" s="103"/>
      <c r="BC136" s="103"/>
      <c r="BD136" s="103"/>
      <c r="BE136" s="103">
        <v>42916</v>
      </c>
      <c r="BH136" t="b">
        <v>1</v>
      </c>
      <c r="BI136" s="103">
        <v>43488</v>
      </c>
      <c r="BJ136" s="103"/>
      <c r="BK136" s="103"/>
      <c r="BL136" s="103"/>
      <c r="BM136" s="103" t="s">
        <v>2476</v>
      </c>
      <c r="BN136" s="103"/>
      <c r="BO136" s="103" t="b">
        <v>0</v>
      </c>
      <c r="BP136" s="103" t="b">
        <v>0</v>
      </c>
      <c r="BQ136" s="103"/>
      <c r="BR136" s="103" t="b">
        <v>0</v>
      </c>
      <c r="BS136" s="103"/>
      <c r="BT136" s="103" t="b">
        <v>1</v>
      </c>
      <c r="BU136" s="103" t="b">
        <v>0</v>
      </c>
      <c r="BV136" s="103" t="b">
        <v>0</v>
      </c>
      <c r="BW136" s="103"/>
      <c r="BX136" s="103" t="s">
        <v>3475</v>
      </c>
      <c r="BY136" s="103"/>
      <c r="BZ136" s="103"/>
      <c r="CA136" s="103"/>
      <c r="CB136" s="103"/>
    </row>
    <row r="137" spans="1:80" x14ac:dyDescent="0.35">
      <c r="A137" t="s">
        <v>1685</v>
      </c>
      <c r="B137">
        <v>104</v>
      </c>
      <c r="C137">
        <v>2017</v>
      </c>
      <c r="D137" t="b">
        <v>1</v>
      </c>
      <c r="E137" t="s">
        <v>713</v>
      </c>
      <c r="F137" t="s">
        <v>290</v>
      </c>
      <c r="G137" t="s">
        <v>714</v>
      </c>
      <c r="H137" t="s">
        <v>1686</v>
      </c>
      <c r="I137" t="s">
        <v>3476</v>
      </c>
      <c r="L137" t="s">
        <v>716</v>
      </c>
      <c r="M137" t="s">
        <v>1687</v>
      </c>
      <c r="N137" t="s">
        <v>446</v>
      </c>
      <c r="O137" t="s">
        <v>1688</v>
      </c>
      <c r="P137" t="s">
        <v>717</v>
      </c>
      <c r="Q137" t="s">
        <v>713</v>
      </c>
      <c r="R137" t="s">
        <v>355</v>
      </c>
      <c r="S137" t="s">
        <v>718</v>
      </c>
      <c r="T137">
        <v>400000</v>
      </c>
      <c r="U137">
        <v>319000</v>
      </c>
      <c r="V137">
        <v>48000</v>
      </c>
      <c r="W137">
        <v>33000</v>
      </c>
      <c r="Y137" t="s">
        <v>1689</v>
      </c>
      <c r="Z137" t="s">
        <v>358</v>
      </c>
      <c r="AA137" t="s">
        <v>359</v>
      </c>
      <c r="AB137" t="s">
        <v>550</v>
      </c>
      <c r="AC137" t="s">
        <v>361</v>
      </c>
      <c r="AD137" t="s">
        <v>362</v>
      </c>
      <c r="AE137" t="s">
        <v>719</v>
      </c>
      <c r="AF137" t="s">
        <v>1967</v>
      </c>
      <c r="AG137" t="s">
        <v>1690</v>
      </c>
      <c r="AH137" t="s">
        <v>522</v>
      </c>
      <c r="AI137" t="s">
        <v>1691</v>
      </c>
      <c r="AK137" s="103">
        <v>42838</v>
      </c>
      <c r="AL137" s="103">
        <v>0.55208333333333337</v>
      </c>
      <c r="AM137" s="103"/>
      <c r="AN137" t="b">
        <v>1</v>
      </c>
      <c r="AO137" s="103"/>
      <c r="AP137" t="b">
        <v>0</v>
      </c>
      <c r="AQ137" s="103"/>
      <c r="AT137" s="103"/>
      <c r="AW137" s="103">
        <v>42979</v>
      </c>
      <c r="AX137" s="103">
        <v>43738</v>
      </c>
      <c r="AY137" t="b">
        <v>0</v>
      </c>
      <c r="AZ137" s="103"/>
      <c r="BB137" s="103"/>
      <c r="BC137" s="103"/>
      <c r="BD137" s="103"/>
      <c r="BE137" s="103">
        <v>42916</v>
      </c>
      <c r="BH137" t="b">
        <v>0</v>
      </c>
      <c r="BI137" s="103"/>
      <c r="BJ137" s="103"/>
      <c r="BK137" s="103"/>
      <c r="BL137" s="103"/>
      <c r="BM137" s="103" t="s">
        <v>3438</v>
      </c>
      <c r="BN137" s="103"/>
      <c r="BO137" s="103" t="b">
        <v>0</v>
      </c>
      <c r="BP137" s="103" t="b">
        <v>0</v>
      </c>
      <c r="BQ137" s="103"/>
      <c r="BR137" s="103" t="b">
        <v>0</v>
      </c>
      <c r="BS137" s="103"/>
      <c r="BT137" s="103" t="b">
        <v>1</v>
      </c>
      <c r="BU137" s="103" t="b">
        <v>0</v>
      </c>
      <c r="BV137" s="103" t="b">
        <v>0</v>
      </c>
      <c r="BW137" s="103"/>
      <c r="BX137" s="103" t="s">
        <v>1968</v>
      </c>
      <c r="BY137" s="103"/>
      <c r="BZ137" s="103"/>
      <c r="CA137" s="103"/>
      <c r="CB137" s="103"/>
    </row>
    <row r="138" spans="1:80" x14ac:dyDescent="0.35">
      <c r="A138" t="s">
        <v>1692</v>
      </c>
      <c r="B138">
        <v>105</v>
      </c>
      <c r="C138">
        <v>2017</v>
      </c>
      <c r="D138" t="b">
        <v>1</v>
      </c>
      <c r="E138" t="s">
        <v>609</v>
      </c>
      <c r="F138" t="s">
        <v>290</v>
      </c>
      <c r="G138" t="s">
        <v>610</v>
      </c>
      <c r="H138" t="s">
        <v>1693</v>
      </c>
      <c r="I138" t="s">
        <v>1694</v>
      </c>
      <c r="J138" t="s">
        <v>1695</v>
      </c>
      <c r="K138" t="s">
        <v>1696</v>
      </c>
      <c r="L138" t="s">
        <v>3445</v>
      </c>
      <c r="M138" t="s">
        <v>3099</v>
      </c>
      <c r="N138" t="s">
        <v>352</v>
      </c>
      <c r="O138" t="s">
        <v>1697</v>
      </c>
      <c r="P138" t="s">
        <v>1698</v>
      </c>
      <c r="Q138" t="s">
        <v>609</v>
      </c>
      <c r="R138" t="s">
        <v>355</v>
      </c>
      <c r="S138" t="s">
        <v>613</v>
      </c>
      <c r="T138">
        <v>500000</v>
      </c>
      <c r="U138">
        <v>435000</v>
      </c>
      <c r="V138">
        <v>45000</v>
      </c>
      <c r="W138">
        <v>20000</v>
      </c>
      <c r="Y138" t="s">
        <v>1699</v>
      </c>
      <c r="Z138" t="s">
        <v>1700</v>
      </c>
      <c r="AA138" t="s">
        <v>378</v>
      </c>
      <c r="AB138" t="s">
        <v>360</v>
      </c>
      <c r="AC138" t="s">
        <v>551</v>
      </c>
      <c r="AD138" t="s">
        <v>1701</v>
      </c>
      <c r="AE138" t="s">
        <v>618</v>
      </c>
      <c r="AF138" t="s">
        <v>3446</v>
      </c>
      <c r="AG138" t="s">
        <v>1185</v>
      </c>
      <c r="AH138" t="s">
        <v>393</v>
      </c>
      <c r="AI138" t="s">
        <v>1703</v>
      </c>
      <c r="AJ138" t="s">
        <v>1704</v>
      </c>
      <c r="AK138" s="103">
        <v>42838</v>
      </c>
      <c r="AL138" s="103">
        <v>0.47499999999999998</v>
      </c>
      <c r="AM138" s="103"/>
      <c r="AN138" t="b">
        <v>1</v>
      </c>
      <c r="AO138" s="103">
        <v>43005</v>
      </c>
      <c r="AP138" t="b">
        <v>0</v>
      </c>
      <c r="AQ138" s="103"/>
      <c r="AS138" t="s">
        <v>1705</v>
      </c>
      <c r="AT138" s="103"/>
      <c r="AW138" s="103">
        <v>42979</v>
      </c>
      <c r="AX138" s="103">
        <v>43738</v>
      </c>
      <c r="AY138" t="b">
        <v>0</v>
      </c>
      <c r="AZ138" s="103"/>
      <c r="BB138" s="103"/>
      <c r="BC138" s="103"/>
      <c r="BD138" s="103"/>
      <c r="BE138" s="103">
        <v>42916</v>
      </c>
      <c r="BH138" t="b">
        <v>0</v>
      </c>
      <c r="BI138" s="103"/>
      <c r="BJ138" s="103" t="s">
        <v>678</v>
      </c>
      <c r="BK138" s="103"/>
      <c r="BL138" s="103"/>
      <c r="BM138" s="103" t="s">
        <v>2476</v>
      </c>
      <c r="BN138" s="103"/>
      <c r="BO138" s="103" t="b">
        <v>0</v>
      </c>
      <c r="BP138" s="103" t="b">
        <v>0</v>
      </c>
      <c r="BQ138" s="103"/>
      <c r="BR138" s="103" t="b">
        <v>0</v>
      </c>
      <c r="BS138" s="103"/>
      <c r="BT138" s="103" t="b">
        <v>1</v>
      </c>
      <c r="BU138" s="103" t="b">
        <v>0</v>
      </c>
      <c r="BV138" s="103" t="b">
        <v>0</v>
      </c>
      <c r="BW138" s="103"/>
      <c r="BX138" s="103" t="s">
        <v>1702</v>
      </c>
      <c r="BY138" s="103" t="s">
        <v>1836</v>
      </c>
      <c r="BZ138" s="103"/>
      <c r="CA138" s="103"/>
      <c r="CB138" s="103"/>
    </row>
    <row r="139" spans="1:80" hidden="1" x14ac:dyDescent="0.35">
      <c r="A139" t="s">
        <v>1706</v>
      </c>
      <c r="B139">
        <v>106</v>
      </c>
      <c r="C139">
        <v>2017</v>
      </c>
      <c r="D139" t="b">
        <v>0</v>
      </c>
      <c r="E139" t="s">
        <v>564</v>
      </c>
      <c r="F139" t="s">
        <v>290</v>
      </c>
      <c r="G139" t="s">
        <v>565</v>
      </c>
      <c r="H139" t="s">
        <v>1389</v>
      </c>
      <c r="L139" t="s">
        <v>1369</v>
      </c>
      <c r="M139" t="s">
        <v>1370</v>
      </c>
      <c r="N139" t="s">
        <v>352</v>
      </c>
      <c r="O139" t="s">
        <v>1371</v>
      </c>
      <c r="P139" t="s">
        <v>1372</v>
      </c>
      <c r="Q139" t="s">
        <v>564</v>
      </c>
      <c r="R139" t="s">
        <v>355</v>
      </c>
      <c r="S139" t="s">
        <v>569</v>
      </c>
      <c r="T139">
        <v>400000</v>
      </c>
      <c r="Y139" t="s">
        <v>570</v>
      </c>
      <c r="Z139" t="s">
        <v>358</v>
      </c>
      <c r="AA139" t="s">
        <v>359</v>
      </c>
      <c r="AB139" t="s">
        <v>550</v>
      </c>
      <c r="AC139" t="s">
        <v>361</v>
      </c>
      <c r="AD139" t="s">
        <v>362</v>
      </c>
      <c r="AE139" t="s">
        <v>571</v>
      </c>
      <c r="AF139" t="s">
        <v>1373</v>
      </c>
      <c r="AG139" t="s">
        <v>1374</v>
      </c>
      <c r="AI139" t="s">
        <v>1707</v>
      </c>
      <c r="AK139" s="103">
        <v>42838</v>
      </c>
      <c r="AL139" s="103">
        <v>0.57291666666666663</v>
      </c>
      <c r="AM139" s="103"/>
      <c r="AN139" t="b">
        <v>1</v>
      </c>
      <c r="AO139" s="103"/>
      <c r="AP139" t="b">
        <v>0</v>
      </c>
      <c r="AQ139" s="103"/>
      <c r="AT139" s="103"/>
      <c r="AW139" s="103"/>
      <c r="AX139" s="103"/>
      <c r="AY139" t="b">
        <v>0</v>
      </c>
      <c r="AZ139" s="103"/>
      <c r="BB139" s="103"/>
      <c r="BC139" s="103"/>
      <c r="BD139" s="103"/>
      <c r="BE139" s="103">
        <v>42916</v>
      </c>
      <c r="BH139" t="b">
        <v>0</v>
      </c>
      <c r="BI139" s="103"/>
      <c r="BJ139" s="103" t="s">
        <v>572</v>
      </c>
      <c r="BK139" s="103"/>
      <c r="BL139" s="103"/>
      <c r="BM139" s="103"/>
      <c r="BN139" s="103"/>
      <c r="BO139" s="103" t="b">
        <v>0</v>
      </c>
      <c r="BP139" s="103" t="b">
        <v>0</v>
      </c>
      <c r="BQ139" s="103"/>
      <c r="BR139" s="103" t="b">
        <v>0</v>
      </c>
      <c r="BS139" s="103"/>
      <c r="BT139" s="103" t="b">
        <v>0</v>
      </c>
      <c r="BU139" s="103" t="b">
        <v>0</v>
      </c>
      <c r="BV139" s="103" t="b">
        <v>0</v>
      </c>
      <c r="BW139" s="103"/>
      <c r="BX139" s="103" t="s">
        <v>1375</v>
      </c>
      <c r="BY139" s="103" t="s">
        <v>821</v>
      </c>
      <c r="BZ139" s="103"/>
      <c r="CA139" s="103"/>
      <c r="CB139" s="103"/>
    </row>
    <row r="140" spans="1:80" x14ac:dyDescent="0.35">
      <c r="A140" t="s">
        <v>1719</v>
      </c>
      <c r="B140">
        <v>109</v>
      </c>
      <c r="C140">
        <v>2017</v>
      </c>
      <c r="D140" t="b">
        <v>1</v>
      </c>
      <c r="E140" t="s">
        <v>1312</v>
      </c>
      <c r="F140" t="s">
        <v>290</v>
      </c>
      <c r="G140" t="s">
        <v>1313</v>
      </c>
      <c r="H140" t="s">
        <v>1720</v>
      </c>
      <c r="I140" t="s">
        <v>1721</v>
      </c>
      <c r="J140" t="s">
        <v>1722</v>
      </c>
      <c r="K140" t="s">
        <v>1723</v>
      </c>
      <c r="L140" t="s">
        <v>1318</v>
      </c>
      <c r="M140" t="s">
        <v>1319</v>
      </c>
      <c r="N140" t="s">
        <v>352</v>
      </c>
      <c r="O140" t="s">
        <v>1320</v>
      </c>
      <c r="P140" t="s">
        <v>1321</v>
      </c>
      <c r="Q140" t="s">
        <v>1312</v>
      </c>
      <c r="R140" t="s">
        <v>355</v>
      </c>
      <c r="S140" t="s">
        <v>1322</v>
      </c>
      <c r="T140">
        <v>700000</v>
      </c>
      <c r="U140">
        <v>587500</v>
      </c>
      <c r="V140">
        <v>84000</v>
      </c>
      <c r="W140">
        <v>28500</v>
      </c>
      <c r="Y140" t="s">
        <v>1724</v>
      </c>
      <c r="Z140" t="s">
        <v>377</v>
      </c>
      <c r="AA140" t="s">
        <v>378</v>
      </c>
      <c r="AB140" t="s">
        <v>360</v>
      </c>
      <c r="AC140" t="s">
        <v>1725</v>
      </c>
      <c r="AD140" t="s">
        <v>1726</v>
      </c>
      <c r="AE140" t="s">
        <v>1324</v>
      </c>
      <c r="AF140" t="s">
        <v>1325</v>
      </c>
      <c r="AG140" t="s">
        <v>1326</v>
      </c>
      <c r="AH140" t="s">
        <v>393</v>
      </c>
      <c r="AI140" t="s">
        <v>1727</v>
      </c>
      <c r="AJ140" t="s">
        <v>1728</v>
      </c>
      <c r="AK140" s="103">
        <v>42838</v>
      </c>
      <c r="AL140" s="103">
        <v>0.55208333333333337</v>
      </c>
      <c r="AM140" s="103"/>
      <c r="AN140" t="b">
        <v>1</v>
      </c>
      <c r="AO140" s="103">
        <v>43025</v>
      </c>
      <c r="AP140" t="b">
        <v>0</v>
      </c>
      <c r="AQ140" s="103"/>
      <c r="AT140" s="103"/>
      <c r="AW140" s="103">
        <v>42979</v>
      </c>
      <c r="AX140" s="103">
        <v>43738</v>
      </c>
      <c r="AY140" t="b">
        <v>0</v>
      </c>
      <c r="AZ140" s="103"/>
      <c r="BB140" s="103"/>
      <c r="BC140" s="103"/>
      <c r="BD140" s="103"/>
      <c r="BE140" s="103">
        <v>42916</v>
      </c>
      <c r="BH140" t="b">
        <v>1</v>
      </c>
      <c r="BI140" s="103">
        <v>43482</v>
      </c>
      <c r="BJ140" s="103"/>
      <c r="BK140" s="103"/>
      <c r="BL140" s="103"/>
      <c r="BM140" s="103" t="s">
        <v>2476</v>
      </c>
      <c r="BN140" s="103"/>
      <c r="BO140" s="103" t="b">
        <v>0</v>
      </c>
      <c r="BP140" s="103" t="b">
        <v>0</v>
      </c>
      <c r="BQ140" s="103"/>
      <c r="BR140" s="103" t="b">
        <v>0</v>
      </c>
      <c r="BS140" s="103"/>
      <c r="BT140" s="103" t="b">
        <v>1</v>
      </c>
      <c r="BU140" s="103" t="b">
        <v>0</v>
      </c>
      <c r="BV140" s="103" t="b">
        <v>0</v>
      </c>
      <c r="BW140" s="103"/>
      <c r="BX140" s="103" t="s">
        <v>1327</v>
      </c>
      <c r="BY140" s="103"/>
      <c r="BZ140" s="103"/>
      <c r="CA140" s="103"/>
      <c r="CB140" s="103"/>
    </row>
    <row r="141" spans="1:80" x14ac:dyDescent="0.35">
      <c r="A141" t="s">
        <v>1729</v>
      </c>
      <c r="B141">
        <v>110</v>
      </c>
      <c r="C141">
        <v>2017</v>
      </c>
      <c r="D141" t="b">
        <v>1</v>
      </c>
      <c r="E141" t="s">
        <v>1208</v>
      </c>
      <c r="F141" t="s">
        <v>290</v>
      </c>
      <c r="G141" t="s">
        <v>1209</v>
      </c>
      <c r="H141" t="s">
        <v>1730</v>
      </c>
      <c r="I141" t="s">
        <v>3477</v>
      </c>
      <c r="L141" t="s">
        <v>1214</v>
      </c>
      <c r="M141" t="s">
        <v>1215</v>
      </c>
      <c r="N141" t="s">
        <v>434</v>
      </c>
      <c r="O141" t="s">
        <v>1216</v>
      </c>
      <c r="P141" t="s">
        <v>1217</v>
      </c>
      <c r="Q141" t="s">
        <v>1208</v>
      </c>
      <c r="R141" t="s">
        <v>355</v>
      </c>
      <c r="S141" t="s">
        <v>1218</v>
      </c>
      <c r="T141">
        <v>800000</v>
      </c>
      <c r="U141">
        <v>729500</v>
      </c>
      <c r="V141">
        <v>42000</v>
      </c>
      <c r="W141">
        <v>28500</v>
      </c>
      <c r="Y141" t="s">
        <v>1731</v>
      </c>
      <c r="Z141" t="s">
        <v>377</v>
      </c>
      <c r="AA141" t="s">
        <v>359</v>
      </c>
      <c r="AB141" t="s">
        <v>550</v>
      </c>
      <c r="AC141" t="s">
        <v>405</v>
      </c>
      <c r="AD141" t="s">
        <v>1220</v>
      </c>
      <c r="AE141" t="s">
        <v>1221</v>
      </c>
      <c r="AF141" t="s">
        <v>1732</v>
      </c>
      <c r="AG141" t="s">
        <v>1223</v>
      </c>
      <c r="AH141" t="s">
        <v>367</v>
      </c>
      <c r="AI141" t="s">
        <v>1733</v>
      </c>
      <c r="AK141" s="103">
        <v>42838</v>
      </c>
      <c r="AL141" s="103">
        <v>0.47986111111111113</v>
      </c>
      <c r="AM141" s="103"/>
      <c r="AN141" t="b">
        <v>1</v>
      </c>
      <c r="AO141" s="103"/>
      <c r="AP141" t="b">
        <v>0</v>
      </c>
      <c r="AQ141" s="103"/>
      <c r="AT141" s="103"/>
      <c r="AW141" s="103"/>
      <c r="AX141" s="103"/>
      <c r="AY141" t="b">
        <v>0</v>
      </c>
      <c r="AZ141" s="103"/>
      <c r="BB141" s="103"/>
      <c r="BC141" s="103"/>
      <c r="BD141" s="103"/>
      <c r="BE141" s="103">
        <v>42916</v>
      </c>
      <c r="BH141" t="b">
        <v>0</v>
      </c>
      <c r="BI141" s="103"/>
      <c r="BJ141" s="103" t="s">
        <v>3433</v>
      </c>
      <c r="BK141" s="103" t="s">
        <v>2528</v>
      </c>
      <c r="BL141" s="103"/>
      <c r="BM141" s="103" t="s">
        <v>2560</v>
      </c>
      <c r="BN141" s="103"/>
      <c r="BO141" s="103" t="b">
        <v>0</v>
      </c>
      <c r="BP141" s="103" t="b">
        <v>0</v>
      </c>
      <c r="BQ141" s="103"/>
      <c r="BR141" s="103" t="b">
        <v>0</v>
      </c>
      <c r="BS141" s="103"/>
      <c r="BT141" s="103" t="b">
        <v>1</v>
      </c>
      <c r="BU141" s="103" t="b">
        <v>0</v>
      </c>
      <c r="BV141" s="103" t="b">
        <v>0</v>
      </c>
      <c r="BW141" s="103"/>
      <c r="BX141" s="103" t="s">
        <v>1224</v>
      </c>
      <c r="BY141" s="103" t="s">
        <v>3447</v>
      </c>
      <c r="BZ141" s="103"/>
      <c r="CA141" s="103"/>
      <c r="CB141" s="103"/>
    </row>
    <row r="142" spans="1:80" x14ac:dyDescent="0.35">
      <c r="A142" t="s">
        <v>2209</v>
      </c>
      <c r="B142">
        <v>138</v>
      </c>
      <c r="C142">
        <v>2017</v>
      </c>
      <c r="D142" t="b">
        <v>1</v>
      </c>
      <c r="E142" t="s">
        <v>1982</v>
      </c>
      <c r="F142" t="s">
        <v>290</v>
      </c>
      <c r="G142" t="s">
        <v>1983</v>
      </c>
      <c r="H142" t="s">
        <v>1403</v>
      </c>
      <c r="I142" t="s">
        <v>2210</v>
      </c>
      <c r="J142" t="s">
        <v>2211</v>
      </c>
      <c r="K142" t="s">
        <v>2212</v>
      </c>
      <c r="L142" t="s">
        <v>1986</v>
      </c>
      <c r="M142" t="s">
        <v>1987</v>
      </c>
      <c r="N142" t="s">
        <v>352</v>
      </c>
      <c r="O142" t="s">
        <v>1988</v>
      </c>
      <c r="P142" t="s">
        <v>1989</v>
      </c>
      <c r="Q142" t="s">
        <v>1982</v>
      </c>
      <c r="R142" t="s">
        <v>355</v>
      </c>
      <c r="S142" t="s">
        <v>1990</v>
      </c>
      <c r="T142">
        <v>363791</v>
      </c>
      <c r="U142">
        <v>0</v>
      </c>
      <c r="V142">
        <v>330155</v>
      </c>
      <c r="W142">
        <v>33636</v>
      </c>
      <c r="Y142" t="s">
        <v>2213</v>
      </c>
      <c r="Z142" t="s">
        <v>1777</v>
      </c>
      <c r="AA142" t="s">
        <v>1992</v>
      </c>
      <c r="AB142" t="s">
        <v>1793</v>
      </c>
      <c r="AC142" t="s">
        <v>2214</v>
      </c>
      <c r="AD142" t="s">
        <v>643</v>
      </c>
      <c r="AE142" t="s">
        <v>1993</v>
      </c>
      <c r="AF142" t="s">
        <v>1994</v>
      </c>
      <c r="AG142" t="s">
        <v>1995</v>
      </c>
      <c r="AH142" t="s">
        <v>643</v>
      </c>
      <c r="AI142" t="s">
        <v>2216</v>
      </c>
      <c r="AK142" s="103"/>
      <c r="AL142" s="103"/>
      <c r="AM142" s="103"/>
      <c r="AN142" t="b">
        <v>1</v>
      </c>
      <c r="AO142" s="103"/>
      <c r="AP142" t="b">
        <v>0</v>
      </c>
      <c r="AQ142" s="103"/>
      <c r="AT142" s="103"/>
      <c r="AW142" s="103">
        <v>43344</v>
      </c>
      <c r="AX142" s="103">
        <v>44074</v>
      </c>
      <c r="AY142" t="b">
        <v>0</v>
      </c>
      <c r="AZ142" s="103"/>
      <c r="BB142" s="103"/>
      <c r="BC142" s="103"/>
      <c r="BD142" s="103"/>
      <c r="BE142" s="103">
        <v>43158</v>
      </c>
      <c r="BF142" t="s">
        <v>2000</v>
      </c>
      <c r="BG142" t="s">
        <v>2001</v>
      </c>
      <c r="BH142" t="b">
        <v>1</v>
      </c>
      <c r="BI142" s="103">
        <v>43158</v>
      </c>
      <c r="BJ142" s="103" t="s">
        <v>1998</v>
      </c>
      <c r="BK142" s="103"/>
      <c r="BL142" s="103"/>
      <c r="BM142" s="103"/>
      <c r="BN142" s="103"/>
      <c r="BO142" s="103" t="b">
        <v>0</v>
      </c>
      <c r="BP142" s="103" t="b">
        <v>0</v>
      </c>
      <c r="BQ142" s="103"/>
      <c r="BR142" s="103" t="b">
        <v>0</v>
      </c>
      <c r="BS142" s="103"/>
      <c r="BT142" s="103" t="b">
        <v>1</v>
      </c>
      <c r="BU142" s="103" t="b">
        <v>0</v>
      </c>
      <c r="BV142" s="103" t="b">
        <v>0</v>
      </c>
      <c r="BW142" s="103"/>
      <c r="BX142" s="103" t="s">
        <v>1996</v>
      </c>
      <c r="BY142" s="103" t="s">
        <v>1997</v>
      </c>
      <c r="BZ142" s="103"/>
      <c r="CA142" s="103"/>
      <c r="CB142" s="103"/>
    </row>
    <row r="143" spans="1:80" x14ac:dyDescent="0.35">
      <c r="A143" t="s">
        <v>1734</v>
      </c>
      <c r="B143">
        <v>111</v>
      </c>
      <c r="C143">
        <v>2017</v>
      </c>
      <c r="D143" t="b">
        <v>1</v>
      </c>
      <c r="E143" t="s">
        <v>876</v>
      </c>
      <c r="F143" t="s">
        <v>290</v>
      </c>
      <c r="G143" t="s">
        <v>877</v>
      </c>
      <c r="H143" t="s">
        <v>1735</v>
      </c>
      <c r="I143" t="s">
        <v>1736</v>
      </c>
      <c r="J143" t="s">
        <v>1737</v>
      </c>
      <c r="K143" t="s">
        <v>1738</v>
      </c>
      <c r="L143" t="s">
        <v>3478</v>
      </c>
      <c r="M143" t="s">
        <v>3479</v>
      </c>
      <c r="N143" t="s">
        <v>1739</v>
      </c>
      <c r="O143" t="s">
        <v>881</v>
      </c>
      <c r="P143" t="s">
        <v>882</v>
      </c>
      <c r="Q143" t="s">
        <v>876</v>
      </c>
      <c r="R143" t="s">
        <v>355</v>
      </c>
      <c r="S143" t="s">
        <v>883</v>
      </c>
      <c r="T143">
        <v>625000</v>
      </c>
      <c r="U143">
        <v>546780</v>
      </c>
      <c r="V143">
        <v>49720</v>
      </c>
      <c r="W143">
        <v>28500</v>
      </c>
      <c r="Y143" t="s">
        <v>1740</v>
      </c>
      <c r="Z143" t="s">
        <v>377</v>
      </c>
      <c r="AA143" t="s">
        <v>359</v>
      </c>
      <c r="AB143" t="s">
        <v>550</v>
      </c>
      <c r="AC143" t="s">
        <v>1741</v>
      </c>
      <c r="AD143" t="s">
        <v>1742</v>
      </c>
      <c r="AE143" t="s">
        <v>887</v>
      </c>
      <c r="AF143" t="s">
        <v>3480</v>
      </c>
      <c r="AG143" t="s">
        <v>889</v>
      </c>
      <c r="AH143" t="s">
        <v>522</v>
      </c>
      <c r="AI143" t="s">
        <v>1743</v>
      </c>
      <c r="AK143" s="103">
        <v>42838</v>
      </c>
      <c r="AL143" s="103">
        <v>0.375</v>
      </c>
      <c r="AM143" s="103"/>
      <c r="AN143" t="b">
        <v>1</v>
      </c>
      <c r="AO143" s="103"/>
      <c r="AP143" t="b">
        <v>0</v>
      </c>
      <c r="AQ143" s="103"/>
      <c r="AT143" s="103"/>
      <c r="AW143" s="103">
        <v>42979</v>
      </c>
      <c r="AX143" s="103">
        <v>43738</v>
      </c>
      <c r="AY143" t="b">
        <v>0</v>
      </c>
      <c r="AZ143" s="103"/>
      <c r="BB143" s="103"/>
      <c r="BC143" s="103"/>
      <c r="BD143" s="103"/>
      <c r="BE143" s="103">
        <v>42916</v>
      </c>
      <c r="BH143" t="b">
        <v>0</v>
      </c>
      <c r="BI143" s="103">
        <v>43503</v>
      </c>
      <c r="BJ143" s="103" t="s">
        <v>2571</v>
      </c>
      <c r="BK143" s="103"/>
      <c r="BL143" s="103"/>
      <c r="BM143" s="103" t="s">
        <v>2560</v>
      </c>
      <c r="BN143" s="103"/>
      <c r="BO143" s="103" t="b">
        <v>0</v>
      </c>
      <c r="BP143" s="103" t="b">
        <v>0</v>
      </c>
      <c r="BQ143" s="103"/>
      <c r="BR143" s="103" t="b">
        <v>0</v>
      </c>
      <c r="BS143" s="103"/>
      <c r="BT143" s="103" t="b">
        <v>1</v>
      </c>
      <c r="BU143" s="103" t="b">
        <v>0</v>
      </c>
      <c r="BV143" s="103" t="b">
        <v>0</v>
      </c>
      <c r="BW143" s="103"/>
      <c r="BX143" s="103" t="s">
        <v>3481</v>
      </c>
      <c r="BY143" s="103" t="s">
        <v>3447</v>
      </c>
      <c r="BZ143" s="103"/>
      <c r="CA143" s="103"/>
      <c r="CB143" s="103"/>
    </row>
    <row r="144" spans="1:80" hidden="1" x14ac:dyDescent="0.35">
      <c r="A144" t="s">
        <v>2100</v>
      </c>
      <c r="B144">
        <v>126</v>
      </c>
      <c r="C144">
        <v>2018</v>
      </c>
      <c r="D144" t="b">
        <v>0</v>
      </c>
      <c r="E144" t="s">
        <v>1256</v>
      </c>
      <c r="F144" t="s">
        <v>290</v>
      </c>
      <c r="G144" t="s">
        <v>1257</v>
      </c>
      <c r="H144" t="s">
        <v>2101</v>
      </c>
      <c r="I144" t="s">
        <v>2102</v>
      </c>
      <c r="J144" t="s">
        <v>2103</v>
      </c>
      <c r="K144" t="s">
        <v>2104</v>
      </c>
      <c r="L144" t="s">
        <v>1261</v>
      </c>
      <c r="M144" t="s">
        <v>1262</v>
      </c>
      <c r="N144" t="s">
        <v>446</v>
      </c>
      <c r="O144" t="s">
        <v>1263</v>
      </c>
      <c r="P144" t="s">
        <v>1264</v>
      </c>
      <c r="Q144" t="s">
        <v>1256</v>
      </c>
      <c r="R144" t="s">
        <v>355</v>
      </c>
      <c r="S144" t="s">
        <v>1265</v>
      </c>
      <c r="T144">
        <v>400000</v>
      </c>
      <c r="U144">
        <v>319000</v>
      </c>
      <c r="V144">
        <v>48000</v>
      </c>
      <c r="W144">
        <v>33000</v>
      </c>
      <c r="Y144" t="s">
        <v>3491</v>
      </c>
      <c r="Z144" t="s">
        <v>358</v>
      </c>
      <c r="AA144" t="s">
        <v>359</v>
      </c>
      <c r="AB144" t="s">
        <v>550</v>
      </c>
      <c r="AC144" t="s">
        <v>361</v>
      </c>
      <c r="AD144" t="s">
        <v>362</v>
      </c>
      <c r="AE144" t="s">
        <v>1266</v>
      </c>
      <c r="AF144" t="s">
        <v>3492</v>
      </c>
      <c r="AG144" t="s">
        <v>1268</v>
      </c>
      <c r="AH144" t="s">
        <v>367</v>
      </c>
      <c r="AI144" t="s">
        <v>2105</v>
      </c>
      <c r="AK144" s="103">
        <v>43202</v>
      </c>
      <c r="AL144" s="103">
        <v>0.49861111111111112</v>
      </c>
      <c r="AM144" s="103"/>
      <c r="AN144" t="b">
        <v>1</v>
      </c>
      <c r="AO144" s="103"/>
      <c r="AP144" t="b">
        <v>0</v>
      </c>
      <c r="AQ144" s="103"/>
      <c r="AT144" s="103"/>
      <c r="AW144" s="103">
        <v>43435</v>
      </c>
      <c r="AX144" s="103">
        <v>44165</v>
      </c>
      <c r="AY144" t="b">
        <v>0</v>
      </c>
      <c r="AZ144" s="103"/>
      <c r="BB144" s="103">
        <v>43165</v>
      </c>
      <c r="BC144" s="103" t="s">
        <v>3493</v>
      </c>
      <c r="BD144" s="103">
        <v>43203</v>
      </c>
      <c r="BE144" s="103">
        <v>43280</v>
      </c>
      <c r="BF144" t="s">
        <v>2106</v>
      </c>
      <c r="BH144" t="b">
        <v>0</v>
      </c>
      <c r="BI144" s="103">
        <v>43511</v>
      </c>
      <c r="BJ144" s="103" t="s">
        <v>678</v>
      </c>
      <c r="BK144" s="103"/>
      <c r="BL144" s="103"/>
      <c r="BM144" s="103" t="s">
        <v>2842</v>
      </c>
      <c r="BN144" s="103"/>
      <c r="BO144" s="103" t="b">
        <v>0</v>
      </c>
      <c r="BP144" s="103" t="b">
        <v>0</v>
      </c>
      <c r="BQ144" s="103"/>
      <c r="BR144" s="103" t="b">
        <v>0</v>
      </c>
      <c r="BS144" s="103"/>
      <c r="BT144" s="103" t="b">
        <v>1</v>
      </c>
      <c r="BU144" s="103" t="b">
        <v>0</v>
      </c>
      <c r="BV144" s="103" t="b">
        <v>0</v>
      </c>
      <c r="BW144" s="103"/>
      <c r="BX144" s="103" t="s">
        <v>1269</v>
      </c>
      <c r="BY144" s="103" t="s">
        <v>1836</v>
      </c>
      <c r="BZ144" s="103"/>
      <c r="CA144" s="103"/>
      <c r="CB144" s="103"/>
    </row>
    <row r="145" spans="1:80" x14ac:dyDescent="0.35">
      <c r="A145" t="s">
        <v>2002</v>
      </c>
      <c r="B145">
        <v>140</v>
      </c>
      <c r="C145">
        <v>2018</v>
      </c>
      <c r="D145" t="b">
        <v>1</v>
      </c>
      <c r="E145" t="s">
        <v>1228</v>
      </c>
      <c r="F145" t="s">
        <v>290</v>
      </c>
      <c r="G145" t="s">
        <v>1229</v>
      </c>
      <c r="I145" t="s">
        <v>2003</v>
      </c>
      <c r="J145" t="s">
        <v>2004</v>
      </c>
      <c r="K145" t="s">
        <v>2005</v>
      </c>
      <c r="L145" t="s">
        <v>2006</v>
      </c>
      <c r="M145" t="s">
        <v>1868</v>
      </c>
      <c r="N145" t="s">
        <v>446</v>
      </c>
      <c r="O145" t="s">
        <v>1233</v>
      </c>
      <c r="P145" t="s">
        <v>1234</v>
      </c>
      <c r="Q145" t="s">
        <v>1228</v>
      </c>
      <c r="R145" t="s">
        <v>355</v>
      </c>
      <c r="S145" t="s">
        <v>1235</v>
      </c>
      <c r="T145">
        <v>310212.56</v>
      </c>
      <c r="U145">
        <v>0</v>
      </c>
      <c r="V145">
        <v>281713</v>
      </c>
      <c r="W145">
        <v>28500</v>
      </c>
      <c r="Y145" t="s">
        <v>2007</v>
      </c>
      <c r="Z145" t="s">
        <v>1777</v>
      </c>
      <c r="AA145" t="s">
        <v>1992</v>
      </c>
      <c r="AB145" t="s">
        <v>1793</v>
      </c>
      <c r="AC145" t="s">
        <v>2008</v>
      </c>
      <c r="AD145" t="s">
        <v>2009</v>
      </c>
      <c r="AE145" t="s">
        <v>1237</v>
      </c>
      <c r="AF145" t="s">
        <v>2010</v>
      </c>
      <c r="AG145" t="s">
        <v>2011</v>
      </c>
      <c r="AH145" t="s">
        <v>522</v>
      </c>
      <c r="AI145" t="s">
        <v>2013</v>
      </c>
      <c r="AK145" s="103">
        <v>43255</v>
      </c>
      <c r="AL145" s="103"/>
      <c r="AM145" s="103"/>
      <c r="AN145" t="b">
        <v>1</v>
      </c>
      <c r="AO145" s="103"/>
      <c r="AP145" t="b">
        <v>0</v>
      </c>
      <c r="AQ145" s="103"/>
      <c r="AT145" s="103"/>
      <c r="AW145" s="103">
        <v>43466</v>
      </c>
      <c r="AX145" s="103">
        <v>44012</v>
      </c>
      <c r="AY145" t="b">
        <v>0</v>
      </c>
      <c r="AZ145" s="103"/>
      <c r="BB145" s="103"/>
      <c r="BC145" s="103"/>
      <c r="BD145" s="103"/>
      <c r="BE145" s="103"/>
      <c r="BF145" t="s">
        <v>2000</v>
      </c>
      <c r="BG145" t="s">
        <v>2014</v>
      </c>
      <c r="BH145" t="b">
        <v>0</v>
      </c>
      <c r="BI145" s="103"/>
      <c r="BJ145" s="103" t="s">
        <v>290</v>
      </c>
      <c r="BK145" s="103"/>
      <c r="BL145" s="103"/>
      <c r="BM145" s="103"/>
      <c r="BN145" s="103"/>
      <c r="BO145" s="103" t="b">
        <v>0</v>
      </c>
      <c r="BP145" s="103" t="b">
        <v>0</v>
      </c>
      <c r="BQ145" s="103"/>
      <c r="BR145" s="103" t="b">
        <v>0</v>
      </c>
      <c r="BS145" s="103"/>
      <c r="BT145" s="103" t="b">
        <v>0</v>
      </c>
      <c r="BU145" s="103" t="b">
        <v>0</v>
      </c>
      <c r="BV145" s="103" t="b">
        <v>0</v>
      </c>
      <c r="BW145" s="103"/>
      <c r="BX145" s="103" t="s">
        <v>2012</v>
      </c>
      <c r="BY145" s="103"/>
      <c r="BZ145" s="103"/>
      <c r="CA145" s="103"/>
      <c r="CB145" s="103"/>
    </row>
    <row r="146" spans="1:80" x14ac:dyDescent="0.35">
      <c r="A146" t="s">
        <v>2107</v>
      </c>
      <c r="B146">
        <v>127</v>
      </c>
      <c r="C146">
        <v>2018</v>
      </c>
      <c r="D146" t="b">
        <v>1</v>
      </c>
      <c r="E146" t="s">
        <v>1876</v>
      </c>
      <c r="F146" t="s">
        <v>290</v>
      </c>
      <c r="G146" t="s">
        <v>1878</v>
      </c>
      <c r="H146" t="s">
        <v>1060</v>
      </c>
      <c r="I146" t="s">
        <v>2108</v>
      </c>
      <c r="J146" t="s">
        <v>2109</v>
      </c>
      <c r="K146" t="s">
        <v>2110</v>
      </c>
      <c r="L146" t="s">
        <v>1879</v>
      </c>
      <c r="M146" t="s">
        <v>2111</v>
      </c>
      <c r="N146" t="s">
        <v>446</v>
      </c>
      <c r="O146" t="s">
        <v>2112</v>
      </c>
      <c r="P146" t="s">
        <v>2113</v>
      </c>
      <c r="Q146" t="s">
        <v>1876</v>
      </c>
      <c r="R146" t="s">
        <v>355</v>
      </c>
      <c r="S146" t="s">
        <v>1882</v>
      </c>
      <c r="T146">
        <v>800000</v>
      </c>
      <c r="U146">
        <v>675500</v>
      </c>
      <c r="V146">
        <v>96000</v>
      </c>
      <c r="W146">
        <v>28500</v>
      </c>
      <c r="X146">
        <v>79143</v>
      </c>
      <c r="Y146" t="s">
        <v>2114</v>
      </c>
      <c r="Z146" t="s">
        <v>377</v>
      </c>
      <c r="AA146" t="s">
        <v>378</v>
      </c>
      <c r="AB146" t="s">
        <v>360</v>
      </c>
      <c r="AC146" t="s">
        <v>405</v>
      </c>
      <c r="AD146" t="s">
        <v>1883</v>
      </c>
      <c r="AE146" t="s">
        <v>1886</v>
      </c>
      <c r="AF146" t="s">
        <v>1887</v>
      </c>
      <c r="AG146" t="s">
        <v>1888</v>
      </c>
      <c r="AH146" t="s">
        <v>522</v>
      </c>
      <c r="AI146" t="s">
        <v>2115</v>
      </c>
      <c r="AK146" s="103">
        <v>43202</v>
      </c>
      <c r="AL146" s="103">
        <v>0.49861111111111112</v>
      </c>
      <c r="AM146" s="103"/>
      <c r="AN146" t="b">
        <v>1</v>
      </c>
      <c r="AO146" s="103"/>
      <c r="AP146" t="b">
        <v>0</v>
      </c>
      <c r="AQ146" s="103"/>
      <c r="AT146" s="103"/>
      <c r="AW146" s="103">
        <v>43435</v>
      </c>
      <c r="AX146" s="103">
        <v>44165</v>
      </c>
      <c r="AY146" t="b">
        <v>0</v>
      </c>
      <c r="AZ146" s="103"/>
      <c r="BB146" s="103">
        <v>43175</v>
      </c>
      <c r="BC146" s="103" t="s">
        <v>3494</v>
      </c>
      <c r="BD146" s="103">
        <v>43203</v>
      </c>
      <c r="BE146" s="103">
        <v>43280</v>
      </c>
      <c r="BF146" t="s">
        <v>2106</v>
      </c>
      <c r="BH146" t="b">
        <v>0</v>
      </c>
      <c r="BI146" s="103"/>
      <c r="BJ146" s="103" t="s">
        <v>2893</v>
      </c>
      <c r="BK146" s="103"/>
      <c r="BL146" s="103"/>
      <c r="BM146" s="103" t="s">
        <v>2607</v>
      </c>
      <c r="BN146" s="103"/>
      <c r="BO146" s="103" t="b">
        <v>0</v>
      </c>
      <c r="BP146" s="103" t="b">
        <v>0</v>
      </c>
      <c r="BQ146" s="103"/>
      <c r="BR146" s="103" t="b">
        <v>0</v>
      </c>
      <c r="BS146" s="103"/>
      <c r="BT146" s="103" t="b">
        <v>1</v>
      </c>
      <c r="BU146" s="103" t="b">
        <v>0</v>
      </c>
      <c r="BV146" s="103" t="b">
        <v>0</v>
      </c>
      <c r="BW146" s="103"/>
      <c r="BX146" s="103" t="s">
        <v>1889</v>
      </c>
      <c r="BY146" s="103" t="s">
        <v>1890</v>
      </c>
      <c r="BZ146" s="103"/>
      <c r="CA146" s="103"/>
      <c r="CB146" s="103"/>
    </row>
    <row r="147" spans="1:80" x14ac:dyDescent="0.35">
      <c r="A147" t="s">
        <v>2116</v>
      </c>
      <c r="B147">
        <v>128</v>
      </c>
      <c r="C147">
        <v>2018</v>
      </c>
      <c r="D147" t="b">
        <v>1</v>
      </c>
      <c r="E147" t="s">
        <v>1782</v>
      </c>
      <c r="F147" t="s">
        <v>290</v>
      </c>
      <c r="G147" t="s">
        <v>1784</v>
      </c>
      <c r="H147" t="s">
        <v>2117</v>
      </c>
      <c r="I147" t="s">
        <v>2118</v>
      </c>
      <c r="J147" t="s">
        <v>2119</v>
      </c>
      <c r="K147" t="s">
        <v>2120</v>
      </c>
      <c r="L147" t="s">
        <v>1787</v>
      </c>
      <c r="M147" t="s">
        <v>2121</v>
      </c>
      <c r="N147" t="s">
        <v>352</v>
      </c>
      <c r="O147" t="s">
        <v>2122</v>
      </c>
      <c r="P147" t="s">
        <v>1790</v>
      </c>
      <c r="Q147" t="s">
        <v>1782</v>
      </c>
      <c r="R147" t="s">
        <v>355</v>
      </c>
      <c r="S147" t="s">
        <v>2123</v>
      </c>
      <c r="T147">
        <v>442000</v>
      </c>
      <c r="U147">
        <v>355960</v>
      </c>
      <c r="V147">
        <v>53040</v>
      </c>
      <c r="W147">
        <v>33000</v>
      </c>
      <c r="Y147" t="s">
        <v>2124</v>
      </c>
      <c r="Z147" t="s">
        <v>358</v>
      </c>
      <c r="AA147" t="s">
        <v>378</v>
      </c>
      <c r="AB147" t="s">
        <v>360</v>
      </c>
      <c r="AC147" t="s">
        <v>2098</v>
      </c>
      <c r="AD147" t="s">
        <v>362</v>
      </c>
      <c r="AE147" t="s">
        <v>1795</v>
      </c>
      <c r="AF147" t="s">
        <v>2125</v>
      </c>
      <c r="AG147" t="s">
        <v>2126</v>
      </c>
      <c r="AH147" t="s">
        <v>367</v>
      </c>
      <c r="AI147" t="s">
        <v>2127</v>
      </c>
      <c r="AK147" s="103">
        <v>43202</v>
      </c>
      <c r="AL147" s="103">
        <v>0.49861111111111112</v>
      </c>
      <c r="AM147" s="103"/>
      <c r="AN147" t="b">
        <v>1</v>
      </c>
      <c r="AO147" s="103">
        <v>43475</v>
      </c>
      <c r="AP147" t="b">
        <v>0</v>
      </c>
      <c r="AQ147" s="103"/>
      <c r="AT147" s="103"/>
      <c r="AW147" s="103">
        <v>43435</v>
      </c>
      <c r="AX147" s="103">
        <v>44165</v>
      </c>
      <c r="AY147" t="b">
        <v>1</v>
      </c>
      <c r="AZ147" s="103">
        <v>44286</v>
      </c>
      <c r="BB147" s="103">
        <v>43165</v>
      </c>
      <c r="BC147" s="103" t="s">
        <v>3493</v>
      </c>
      <c r="BD147" s="103">
        <v>43203</v>
      </c>
      <c r="BE147" s="103">
        <v>43280</v>
      </c>
      <c r="BF147" t="s">
        <v>2106</v>
      </c>
      <c r="BH147" t="b">
        <v>1</v>
      </c>
      <c r="BI147" s="103">
        <v>43474</v>
      </c>
      <c r="BJ147" s="103" t="s">
        <v>3495</v>
      </c>
      <c r="BK147" s="103"/>
      <c r="BL147" s="103"/>
      <c r="BM147" s="103" t="s">
        <v>2607</v>
      </c>
      <c r="BN147" s="103"/>
      <c r="BO147" s="103" t="b">
        <v>0</v>
      </c>
      <c r="BP147" s="103" t="b">
        <v>0</v>
      </c>
      <c r="BQ147" s="103"/>
      <c r="BR147" s="103" t="b">
        <v>0</v>
      </c>
      <c r="BS147" s="103"/>
      <c r="BT147" s="103" t="b">
        <v>1</v>
      </c>
      <c r="BU147" s="103" t="b">
        <v>0</v>
      </c>
      <c r="BV147" s="103" t="b">
        <v>0</v>
      </c>
      <c r="BW147" s="103"/>
      <c r="BX147" s="103" t="s">
        <v>1797</v>
      </c>
      <c r="BY147" s="103" t="s">
        <v>3496</v>
      </c>
      <c r="BZ147" s="103"/>
      <c r="CA147" s="103"/>
      <c r="CB147" s="103"/>
    </row>
    <row r="148" spans="1:80" x14ac:dyDescent="0.35">
      <c r="A148" t="s">
        <v>2189</v>
      </c>
      <c r="B148">
        <v>135</v>
      </c>
      <c r="C148">
        <v>2018</v>
      </c>
      <c r="D148" t="b">
        <v>1</v>
      </c>
      <c r="E148" t="s">
        <v>583</v>
      </c>
      <c r="F148" t="s">
        <v>290</v>
      </c>
      <c r="G148" t="s">
        <v>585</v>
      </c>
      <c r="H148" t="s">
        <v>2190</v>
      </c>
      <c r="L148" t="s">
        <v>586</v>
      </c>
      <c r="M148" t="s">
        <v>587</v>
      </c>
      <c r="N148" t="s">
        <v>446</v>
      </c>
      <c r="O148" t="s">
        <v>588</v>
      </c>
      <c r="P148" t="s">
        <v>589</v>
      </c>
      <c r="Q148" t="s">
        <v>583</v>
      </c>
      <c r="R148" t="s">
        <v>355</v>
      </c>
      <c r="S148" t="s">
        <v>590</v>
      </c>
      <c r="T148">
        <v>810000</v>
      </c>
      <c r="U148">
        <v>715000</v>
      </c>
      <c r="V148">
        <v>71500</v>
      </c>
      <c r="W148">
        <v>23500</v>
      </c>
      <c r="Y148" t="s">
        <v>2191</v>
      </c>
      <c r="Z148" t="s">
        <v>1537</v>
      </c>
      <c r="AA148" t="s">
        <v>378</v>
      </c>
      <c r="AB148" t="s">
        <v>360</v>
      </c>
      <c r="AC148" t="s">
        <v>2192</v>
      </c>
      <c r="AD148" t="s">
        <v>2193</v>
      </c>
      <c r="AE148" t="s">
        <v>592</v>
      </c>
      <c r="AF148" t="s">
        <v>584</v>
      </c>
      <c r="AG148" t="s">
        <v>653</v>
      </c>
      <c r="AH148" t="s">
        <v>408</v>
      </c>
      <c r="AI148" t="s">
        <v>2194</v>
      </c>
      <c r="AK148" s="103">
        <v>43202</v>
      </c>
      <c r="AL148" s="103">
        <v>0.52083333333333337</v>
      </c>
      <c r="AM148" s="103"/>
      <c r="AN148" t="b">
        <v>1</v>
      </c>
      <c r="AO148" s="103"/>
      <c r="AP148" t="b">
        <v>0</v>
      </c>
      <c r="AQ148" s="103"/>
      <c r="AT148" s="103"/>
      <c r="AV148" t="s">
        <v>2493</v>
      </c>
      <c r="AW148" s="103">
        <v>43435</v>
      </c>
      <c r="AX148" s="103">
        <v>44165</v>
      </c>
      <c r="AY148" t="b">
        <v>1</v>
      </c>
      <c r="AZ148" s="103">
        <v>44530</v>
      </c>
      <c r="BB148" s="103">
        <v>43182</v>
      </c>
      <c r="BC148" s="103" t="s">
        <v>3503</v>
      </c>
      <c r="BD148" s="103">
        <v>43200</v>
      </c>
      <c r="BE148" s="103">
        <v>43280</v>
      </c>
      <c r="BF148" t="s">
        <v>2195</v>
      </c>
      <c r="BH148" t="b">
        <v>0</v>
      </c>
      <c r="BI148" s="103"/>
      <c r="BJ148" s="103" t="s">
        <v>3436</v>
      </c>
      <c r="BK148" s="103" t="s">
        <v>2485</v>
      </c>
      <c r="BL148" s="103"/>
      <c r="BM148" s="103"/>
      <c r="BN148" s="103"/>
      <c r="BO148" s="103" t="b">
        <v>0</v>
      </c>
      <c r="BP148" s="103" t="b">
        <v>0</v>
      </c>
      <c r="BQ148" s="103"/>
      <c r="BR148" s="103" t="b">
        <v>0</v>
      </c>
      <c r="BS148" s="103"/>
      <c r="BT148" s="103" t="b">
        <v>0</v>
      </c>
      <c r="BU148" s="103" t="b">
        <v>0</v>
      </c>
      <c r="BV148" s="103" t="b">
        <v>0</v>
      </c>
      <c r="BW148" s="103"/>
      <c r="BX148" s="103" t="s">
        <v>654</v>
      </c>
      <c r="BY148" s="103"/>
      <c r="BZ148" s="103"/>
      <c r="CA148" s="103"/>
      <c r="CB148" s="103"/>
    </row>
    <row r="149" spans="1:80" x14ac:dyDescent="0.35">
      <c r="A149" t="s">
        <v>2162</v>
      </c>
      <c r="B149">
        <v>132</v>
      </c>
      <c r="C149">
        <v>2018</v>
      </c>
      <c r="D149" t="b">
        <v>1</v>
      </c>
      <c r="E149" t="s">
        <v>1551</v>
      </c>
      <c r="F149" t="s">
        <v>290</v>
      </c>
      <c r="G149" t="s">
        <v>1552</v>
      </c>
      <c r="H149" t="s">
        <v>2163</v>
      </c>
      <c r="I149" t="s">
        <v>2164</v>
      </c>
      <c r="J149" t="s">
        <v>2165</v>
      </c>
      <c r="K149" t="s">
        <v>2166</v>
      </c>
      <c r="L149" t="s">
        <v>1912</v>
      </c>
      <c r="M149" t="s">
        <v>1913</v>
      </c>
      <c r="N149" t="s">
        <v>352</v>
      </c>
      <c r="O149" t="s">
        <v>1555</v>
      </c>
      <c r="P149" t="s">
        <v>1556</v>
      </c>
      <c r="Q149" t="s">
        <v>1551</v>
      </c>
      <c r="R149" t="s">
        <v>355</v>
      </c>
      <c r="S149" t="s">
        <v>1557</v>
      </c>
      <c r="T149">
        <v>800000</v>
      </c>
      <c r="U149">
        <v>675500</v>
      </c>
      <c r="V149">
        <v>96000</v>
      </c>
      <c r="W149">
        <v>28500</v>
      </c>
      <c r="X149">
        <v>121935</v>
      </c>
      <c r="Y149" t="s">
        <v>2167</v>
      </c>
      <c r="Z149" t="s">
        <v>377</v>
      </c>
      <c r="AA149" t="s">
        <v>378</v>
      </c>
      <c r="AB149" t="s">
        <v>360</v>
      </c>
      <c r="AC149" t="s">
        <v>405</v>
      </c>
      <c r="AD149" t="s">
        <v>1914</v>
      </c>
      <c r="AE149" t="s">
        <v>1916</v>
      </c>
      <c r="AF149" t="s">
        <v>1917</v>
      </c>
      <c r="AG149" t="s">
        <v>1918</v>
      </c>
      <c r="AH149" t="s">
        <v>367</v>
      </c>
      <c r="AI149" t="s">
        <v>2169</v>
      </c>
      <c r="AK149" s="103">
        <v>43202</v>
      </c>
      <c r="AL149" s="103">
        <v>0.51249999999999996</v>
      </c>
      <c r="AM149" s="103"/>
      <c r="AN149" t="b">
        <v>1</v>
      </c>
      <c r="AO149" s="103"/>
      <c r="AP149" t="b">
        <v>0</v>
      </c>
      <c r="AQ149" s="103"/>
      <c r="AT149" s="103"/>
      <c r="AW149" s="103">
        <v>43435</v>
      </c>
      <c r="AX149" s="103">
        <v>44165</v>
      </c>
      <c r="AY149" t="b">
        <v>0</v>
      </c>
      <c r="AZ149" s="103"/>
      <c r="BB149" s="103">
        <v>42811</v>
      </c>
      <c r="BC149" s="103" t="s">
        <v>3501</v>
      </c>
      <c r="BD149" s="103">
        <v>43193</v>
      </c>
      <c r="BE149" s="103">
        <v>43280</v>
      </c>
      <c r="BF149" t="s">
        <v>2170</v>
      </c>
      <c r="BH149" t="b">
        <v>1</v>
      </c>
      <c r="BI149" s="103">
        <v>43475</v>
      </c>
      <c r="BJ149" s="103" t="s">
        <v>1840</v>
      </c>
      <c r="BK149" s="103" t="s">
        <v>1977</v>
      </c>
      <c r="BL149" s="103"/>
      <c r="BM149" s="103" t="s">
        <v>2607</v>
      </c>
      <c r="BN149" s="103"/>
      <c r="BO149" s="103" t="b">
        <v>0</v>
      </c>
      <c r="BP149" s="103" t="b">
        <v>0</v>
      </c>
      <c r="BQ149" s="103"/>
      <c r="BR149" s="103" t="b">
        <v>0</v>
      </c>
      <c r="BS149" s="103" t="s">
        <v>3097</v>
      </c>
      <c r="BT149" s="103" t="b">
        <v>1</v>
      </c>
      <c r="BU149" s="103" t="b">
        <v>0</v>
      </c>
      <c r="BV149" s="103" t="b">
        <v>0</v>
      </c>
      <c r="BW149" s="103"/>
      <c r="BX149" s="103" t="s">
        <v>2168</v>
      </c>
      <c r="BY149" s="103" t="s">
        <v>1846</v>
      </c>
      <c r="BZ149" s="103"/>
      <c r="CA149" s="103"/>
      <c r="CB149" s="103"/>
    </row>
    <row r="150" spans="1:80" x14ac:dyDescent="0.35">
      <c r="A150" t="s">
        <v>2128</v>
      </c>
      <c r="B150">
        <v>129</v>
      </c>
      <c r="C150">
        <v>2018</v>
      </c>
      <c r="D150" t="b">
        <v>1</v>
      </c>
      <c r="E150" t="s">
        <v>1283</v>
      </c>
      <c r="F150" t="s">
        <v>302</v>
      </c>
      <c r="G150" t="s">
        <v>1284</v>
      </c>
      <c r="H150" t="s">
        <v>1457</v>
      </c>
      <c r="I150" t="s">
        <v>2129</v>
      </c>
      <c r="J150" t="s">
        <v>2130</v>
      </c>
      <c r="K150" t="s">
        <v>2131</v>
      </c>
      <c r="L150" t="s">
        <v>1964</v>
      </c>
      <c r="M150" t="s">
        <v>1289</v>
      </c>
      <c r="N150" t="s">
        <v>434</v>
      </c>
      <c r="O150" t="s">
        <v>2041</v>
      </c>
      <c r="P150" t="s">
        <v>1291</v>
      </c>
      <c r="Q150" t="s">
        <v>1283</v>
      </c>
      <c r="R150" t="s">
        <v>355</v>
      </c>
      <c r="S150" t="s">
        <v>1292</v>
      </c>
      <c r="T150">
        <v>800000</v>
      </c>
      <c r="U150">
        <v>675500</v>
      </c>
      <c r="V150">
        <v>96000</v>
      </c>
      <c r="W150">
        <v>28500</v>
      </c>
      <c r="X150">
        <v>109431</v>
      </c>
      <c r="Y150" t="s">
        <v>2132</v>
      </c>
      <c r="Z150" t="s">
        <v>377</v>
      </c>
      <c r="AA150" t="s">
        <v>378</v>
      </c>
      <c r="AB150" t="s">
        <v>360</v>
      </c>
      <c r="AC150" t="s">
        <v>405</v>
      </c>
      <c r="AD150" t="s">
        <v>2133</v>
      </c>
      <c r="AE150" t="s">
        <v>911</v>
      </c>
      <c r="AF150" t="s">
        <v>3497</v>
      </c>
      <c r="AG150" t="s">
        <v>1296</v>
      </c>
      <c r="AH150" t="s">
        <v>643</v>
      </c>
      <c r="AI150" t="s">
        <v>2135</v>
      </c>
      <c r="AK150" s="103">
        <v>43202</v>
      </c>
      <c r="AL150" s="103">
        <v>0.49861111111111112</v>
      </c>
      <c r="AM150" s="103"/>
      <c r="AN150" t="b">
        <v>1</v>
      </c>
      <c r="AO150" s="103">
        <v>43559</v>
      </c>
      <c r="AP150" t="b">
        <v>0</v>
      </c>
      <c r="AQ150" s="103"/>
      <c r="AT150" s="103"/>
      <c r="AW150" s="103">
        <v>43435</v>
      </c>
      <c r="AX150" s="103">
        <v>44165</v>
      </c>
      <c r="AY150" t="b">
        <v>1</v>
      </c>
      <c r="AZ150" s="103">
        <v>44347</v>
      </c>
      <c r="BB150" s="103">
        <v>43173</v>
      </c>
      <c r="BC150" s="103" t="s">
        <v>3498</v>
      </c>
      <c r="BD150" s="103">
        <v>43203</v>
      </c>
      <c r="BE150" s="103">
        <v>43280</v>
      </c>
      <c r="BF150" t="s">
        <v>2106</v>
      </c>
      <c r="BH150" t="b">
        <v>1</v>
      </c>
      <c r="BI150" s="103">
        <v>43494</v>
      </c>
      <c r="BJ150" s="103" t="s">
        <v>2893</v>
      </c>
      <c r="BK150" s="103"/>
      <c r="BL150" s="103"/>
      <c r="BM150" s="103" t="s">
        <v>2476</v>
      </c>
      <c r="BN150" s="103"/>
      <c r="BO150" s="103" t="b">
        <v>0</v>
      </c>
      <c r="BP150" s="103" t="b">
        <v>0</v>
      </c>
      <c r="BQ150" s="103"/>
      <c r="BR150" s="103" t="b">
        <v>0</v>
      </c>
      <c r="BS150" s="103"/>
      <c r="BT150" s="103" t="b">
        <v>1</v>
      </c>
      <c r="BU150" s="103" t="b">
        <v>0</v>
      </c>
      <c r="BV150" s="103" t="b">
        <v>0</v>
      </c>
      <c r="BW150" s="103"/>
      <c r="BX150" s="103" t="s">
        <v>2959</v>
      </c>
      <c r="BY150" s="103" t="s">
        <v>3211</v>
      </c>
      <c r="BZ150" s="103"/>
      <c r="CA150" s="103"/>
      <c r="CB150" s="103"/>
    </row>
    <row r="151" spans="1:80" x14ac:dyDescent="0.35">
      <c r="A151" t="s">
        <v>2136</v>
      </c>
      <c r="B151">
        <v>130</v>
      </c>
      <c r="C151">
        <v>2018</v>
      </c>
      <c r="D151" t="b">
        <v>1</v>
      </c>
      <c r="E151" t="s">
        <v>713</v>
      </c>
      <c r="F151" t="s">
        <v>290</v>
      </c>
      <c r="G151" t="s">
        <v>714</v>
      </c>
      <c r="H151" t="s">
        <v>2137</v>
      </c>
      <c r="I151" t="s">
        <v>2138</v>
      </c>
      <c r="J151" t="s">
        <v>2139</v>
      </c>
      <c r="K151" t="s">
        <v>2140</v>
      </c>
      <c r="L151" t="s">
        <v>1964</v>
      </c>
      <c r="M151" t="s">
        <v>1965</v>
      </c>
      <c r="N151" t="s">
        <v>446</v>
      </c>
      <c r="O151" t="s">
        <v>1688</v>
      </c>
      <c r="P151" t="s">
        <v>717</v>
      </c>
      <c r="Q151" t="s">
        <v>713</v>
      </c>
      <c r="R151" t="s">
        <v>355</v>
      </c>
      <c r="S151" t="s">
        <v>718</v>
      </c>
      <c r="T151">
        <v>800000</v>
      </c>
      <c r="U151">
        <v>675500</v>
      </c>
      <c r="V151">
        <v>96000</v>
      </c>
      <c r="W151">
        <v>28500</v>
      </c>
      <c r="Y151" t="s">
        <v>2141</v>
      </c>
      <c r="Z151" t="s">
        <v>377</v>
      </c>
      <c r="AA151" t="s">
        <v>359</v>
      </c>
      <c r="AB151" t="s">
        <v>550</v>
      </c>
      <c r="AC151" t="s">
        <v>405</v>
      </c>
      <c r="AD151" t="s">
        <v>2142</v>
      </c>
      <c r="AE151" t="s">
        <v>719</v>
      </c>
      <c r="AF151" t="s">
        <v>1967</v>
      </c>
      <c r="AG151" t="s">
        <v>1690</v>
      </c>
      <c r="AH151" t="s">
        <v>522</v>
      </c>
      <c r="AI151" t="s">
        <v>2143</v>
      </c>
      <c r="AK151" s="103">
        <v>43202</v>
      </c>
      <c r="AL151" s="103">
        <v>0.49861111111111112</v>
      </c>
      <c r="AM151" s="103"/>
      <c r="AN151" t="b">
        <v>1</v>
      </c>
      <c r="AO151" s="103"/>
      <c r="AP151" t="b">
        <v>0</v>
      </c>
      <c r="AQ151" s="103"/>
      <c r="AT151" s="103"/>
      <c r="AW151" s="103">
        <v>43435</v>
      </c>
      <c r="AX151" s="103">
        <v>44165</v>
      </c>
      <c r="AY151" t="b">
        <v>0</v>
      </c>
      <c r="AZ151" s="103"/>
      <c r="BB151" s="103">
        <v>43174</v>
      </c>
      <c r="BC151" s="103" t="s">
        <v>3498</v>
      </c>
      <c r="BD151" s="103">
        <v>43203</v>
      </c>
      <c r="BE151" s="103">
        <v>43280</v>
      </c>
      <c r="BF151" t="s">
        <v>2106</v>
      </c>
      <c r="BH151" t="b">
        <v>0</v>
      </c>
      <c r="BI151" s="103">
        <v>43475</v>
      </c>
      <c r="BJ151" s="103"/>
      <c r="BK151" s="103"/>
      <c r="BL151" s="103"/>
      <c r="BM151" s="103" t="s">
        <v>3438</v>
      </c>
      <c r="BN151" s="103"/>
      <c r="BO151" s="103" t="b">
        <v>0</v>
      </c>
      <c r="BP151" s="103" t="b">
        <v>0</v>
      </c>
      <c r="BQ151" s="103"/>
      <c r="BR151" s="103" t="b">
        <v>0</v>
      </c>
      <c r="BS151" s="103"/>
      <c r="BT151" s="103" t="b">
        <v>1</v>
      </c>
      <c r="BU151" s="103" t="b">
        <v>0</v>
      </c>
      <c r="BV151" s="103" t="b">
        <v>0</v>
      </c>
      <c r="BW151" s="103"/>
      <c r="BX151" s="103" t="s">
        <v>1968</v>
      </c>
      <c r="BY151" s="103"/>
      <c r="BZ151" s="103"/>
      <c r="CA151" s="103"/>
      <c r="CB151" s="103"/>
    </row>
    <row r="152" spans="1:80" x14ac:dyDescent="0.35">
      <c r="A152" t="s">
        <v>2144</v>
      </c>
      <c r="B152">
        <v>131</v>
      </c>
      <c r="C152">
        <v>2018</v>
      </c>
      <c r="D152" t="b">
        <v>1</v>
      </c>
      <c r="E152" t="s">
        <v>2145</v>
      </c>
      <c r="F152" t="s">
        <v>290</v>
      </c>
      <c r="G152" t="s">
        <v>2146</v>
      </c>
      <c r="H152" t="s">
        <v>2147</v>
      </c>
      <c r="I152" t="s">
        <v>2148</v>
      </c>
      <c r="J152" t="s">
        <v>2149</v>
      </c>
      <c r="K152" t="s">
        <v>2150</v>
      </c>
      <c r="L152" t="s">
        <v>1468</v>
      </c>
      <c r="M152" t="s">
        <v>1469</v>
      </c>
      <c r="N152" t="s">
        <v>446</v>
      </c>
      <c r="O152" t="s">
        <v>2152</v>
      </c>
      <c r="P152" t="s">
        <v>2153</v>
      </c>
      <c r="Q152" t="s">
        <v>2154</v>
      </c>
      <c r="R152" t="s">
        <v>355</v>
      </c>
      <c r="S152" t="s">
        <v>2155</v>
      </c>
      <c r="T152">
        <v>910000</v>
      </c>
      <c r="U152">
        <v>785500</v>
      </c>
      <c r="V152">
        <v>96000</v>
      </c>
      <c r="W152">
        <v>28500</v>
      </c>
      <c r="X152">
        <v>83280</v>
      </c>
      <c r="Y152" t="s">
        <v>2156</v>
      </c>
      <c r="Z152" t="s">
        <v>377</v>
      </c>
      <c r="AA152" t="s">
        <v>359</v>
      </c>
      <c r="AB152" t="s">
        <v>550</v>
      </c>
      <c r="AC152" t="s">
        <v>2491</v>
      </c>
      <c r="AD152" t="s">
        <v>2157</v>
      </c>
      <c r="AE152" t="s">
        <v>2158</v>
      </c>
      <c r="AF152" t="s">
        <v>3499</v>
      </c>
      <c r="AG152" t="s">
        <v>2159</v>
      </c>
      <c r="AH152" t="s">
        <v>522</v>
      </c>
      <c r="AI152" t="s">
        <v>2160</v>
      </c>
      <c r="AK152" s="103">
        <v>43202</v>
      </c>
      <c r="AL152" s="103">
        <v>0.49861111111111112</v>
      </c>
      <c r="AM152" s="103"/>
      <c r="AN152" t="b">
        <v>1</v>
      </c>
      <c r="AO152" s="103"/>
      <c r="AP152" t="b">
        <v>0</v>
      </c>
      <c r="AQ152" s="103"/>
      <c r="AT152" s="103"/>
      <c r="AW152" s="103">
        <v>43435</v>
      </c>
      <c r="AX152" s="103">
        <v>44165</v>
      </c>
      <c r="AY152" t="b">
        <v>1</v>
      </c>
      <c r="AZ152" s="103">
        <v>44347</v>
      </c>
      <c r="BA152" t="s">
        <v>2161</v>
      </c>
      <c r="BB152" s="103">
        <v>43174</v>
      </c>
      <c r="BC152" s="103" t="s">
        <v>3498</v>
      </c>
      <c r="BD152" s="103">
        <v>43203</v>
      </c>
      <c r="BE152" s="103">
        <v>43279</v>
      </c>
      <c r="BF152" t="s">
        <v>2106</v>
      </c>
      <c r="BH152" t="b">
        <v>0</v>
      </c>
      <c r="BI152" s="103">
        <v>43475</v>
      </c>
      <c r="BJ152" s="103"/>
      <c r="BK152" s="103"/>
      <c r="BL152" s="103"/>
      <c r="BM152" s="103" t="s">
        <v>3438</v>
      </c>
      <c r="BN152" s="103"/>
      <c r="BO152" s="103" t="b">
        <v>0</v>
      </c>
      <c r="BP152" s="103" t="b">
        <v>0</v>
      </c>
      <c r="BQ152" s="103"/>
      <c r="BR152" s="103" t="b">
        <v>0</v>
      </c>
      <c r="BS152" s="103"/>
      <c r="BT152" s="103" t="b">
        <v>1</v>
      </c>
      <c r="BU152" s="103" t="b">
        <v>0</v>
      </c>
      <c r="BV152" s="103" t="b">
        <v>0</v>
      </c>
      <c r="BW152" s="103"/>
      <c r="BX152" s="103" t="s">
        <v>3500</v>
      </c>
      <c r="BY152" s="103"/>
      <c r="BZ152" s="103"/>
      <c r="CA152" s="103"/>
      <c r="CB152" s="103"/>
    </row>
    <row r="153" spans="1:80" x14ac:dyDescent="0.35">
      <c r="A153" t="s">
        <v>2179</v>
      </c>
      <c r="B153">
        <v>134</v>
      </c>
      <c r="C153">
        <v>2018</v>
      </c>
      <c r="D153" t="b">
        <v>1</v>
      </c>
      <c r="E153" t="s">
        <v>609</v>
      </c>
      <c r="F153" t="s">
        <v>290</v>
      </c>
      <c r="G153" t="s">
        <v>610</v>
      </c>
      <c r="H153" t="s">
        <v>2180</v>
      </c>
      <c r="I153" t="s">
        <v>2181</v>
      </c>
      <c r="J153" t="s">
        <v>2182</v>
      </c>
      <c r="K153" t="s">
        <v>2131</v>
      </c>
      <c r="L153" t="s">
        <v>3098</v>
      </c>
      <c r="M153" t="s">
        <v>3099</v>
      </c>
      <c r="N153" t="s">
        <v>352</v>
      </c>
      <c r="O153" t="s">
        <v>1697</v>
      </c>
      <c r="P153" t="s">
        <v>2183</v>
      </c>
      <c r="Q153" t="s">
        <v>2184</v>
      </c>
      <c r="R153" t="s">
        <v>355</v>
      </c>
      <c r="S153" t="s">
        <v>613</v>
      </c>
      <c r="T153">
        <v>400000</v>
      </c>
      <c r="U153">
        <v>319000</v>
      </c>
      <c r="V153">
        <v>48000</v>
      </c>
      <c r="W153">
        <v>33000</v>
      </c>
      <c r="Y153" t="s">
        <v>2185</v>
      </c>
      <c r="Z153" t="s">
        <v>358</v>
      </c>
      <c r="AA153" t="s">
        <v>378</v>
      </c>
      <c r="AB153" t="s">
        <v>360</v>
      </c>
      <c r="AC153" t="s">
        <v>361</v>
      </c>
      <c r="AD153" t="s">
        <v>362</v>
      </c>
      <c r="AE153" t="s">
        <v>618</v>
      </c>
      <c r="AF153" t="s">
        <v>2492</v>
      </c>
      <c r="AG153" t="s">
        <v>1185</v>
      </c>
      <c r="AH153" t="s">
        <v>393</v>
      </c>
      <c r="AI153" t="s">
        <v>2186</v>
      </c>
      <c r="AK153" s="103">
        <v>43202</v>
      </c>
      <c r="AL153" s="103">
        <v>0.55208333333333337</v>
      </c>
      <c r="AM153" s="103"/>
      <c r="AN153" t="b">
        <v>1</v>
      </c>
      <c r="AO153" s="103"/>
      <c r="AP153" t="b">
        <v>0</v>
      </c>
      <c r="AQ153" s="103"/>
      <c r="AS153" t="s">
        <v>2187</v>
      </c>
      <c r="AT153" s="103"/>
      <c r="AW153" s="103">
        <v>43435</v>
      </c>
      <c r="AX153" s="103">
        <v>44165</v>
      </c>
      <c r="AY153" t="b">
        <v>1</v>
      </c>
      <c r="AZ153" s="103">
        <v>44742</v>
      </c>
      <c r="BB153" s="103">
        <v>43186</v>
      </c>
      <c r="BC153" s="103" t="s">
        <v>3502</v>
      </c>
      <c r="BD153" s="103">
        <v>43259</v>
      </c>
      <c r="BE153" s="103">
        <v>43280</v>
      </c>
      <c r="BF153" t="s">
        <v>2188</v>
      </c>
      <c r="BH153" t="b">
        <v>0</v>
      </c>
      <c r="BI153" s="103"/>
      <c r="BJ153" s="103" t="s">
        <v>678</v>
      </c>
      <c r="BK153" s="103"/>
      <c r="BL153" s="103"/>
      <c r="BM153" s="103"/>
      <c r="BN153" s="103"/>
      <c r="BO153" s="103" t="b">
        <v>0</v>
      </c>
      <c r="BP153" s="103" t="b">
        <v>0</v>
      </c>
      <c r="BQ153" s="103"/>
      <c r="BR153" s="103" t="b">
        <v>0</v>
      </c>
      <c r="BS153" s="103"/>
      <c r="BT153" s="103" t="b">
        <v>0</v>
      </c>
      <c r="BU153" s="103" t="b">
        <v>0</v>
      </c>
      <c r="BV153" s="103" t="b">
        <v>0</v>
      </c>
      <c r="BW153" s="103"/>
      <c r="BX153" s="103" t="s">
        <v>1702</v>
      </c>
      <c r="BY153" s="103" t="s">
        <v>1836</v>
      </c>
      <c r="BZ153" s="103"/>
      <c r="CA153" s="103"/>
      <c r="CB153" s="103"/>
    </row>
    <row r="154" spans="1:80" x14ac:dyDescent="0.35">
      <c r="A154" t="s">
        <v>2094</v>
      </c>
      <c r="B154">
        <v>125</v>
      </c>
      <c r="C154">
        <v>2018</v>
      </c>
      <c r="D154" t="b">
        <v>1</v>
      </c>
      <c r="E154" t="s">
        <v>564</v>
      </c>
      <c r="F154" t="s">
        <v>290</v>
      </c>
      <c r="G154" t="s">
        <v>565</v>
      </c>
      <c r="H154" t="s">
        <v>2095</v>
      </c>
      <c r="I154" t="s">
        <v>2489</v>
      </c>
      <c r="J154" t="s">
        <v>2490</v>
      </c>
      <c r="K154" t="s">
        <v>2096</v>
      </c>
      <c r="L154" t="s">
        <v>3486</v>
      </c>
      <c r="M154" t="s">
        <v>3487</v>
      </c>
      <c r="N154" t="s">
        <v>352</v>
      </c>
      <c r="O154" t="s">
        <v>1371</v>
      </c>
      <c r="P154" t="s">
        <v>1372</v>
      </c>
      <c r="Q154" t="s">
        <v>564</v>
      </c>
      <c r="R154" t="s">
        <v>355</v>
      </c>
      <c r="S154" t="s">
        <v>569</v>
      </c>
      <c r="T154">
        <v>442000</v>
      </c>
      <c r="U154">
        <v>356000</v>
      </c>
      <c r="V154">
        <v>53000</v>
      </c>
      <c r="W154">
        <v>33000</v>
      </c>
      <c r="Y154" t="s">
        <v>358</v>
      </c>
      <c r="Z154" t="s">
        <v>358</v>
      </c>
      <c r="AA154" t="s">
        <v>359</v>
      </c>
      <c r="AB154" t="s">
        <v>550</v>
      </c>
      <c r="AC154" t="s">
        <v>2098</v>
      </c>
      <c r="AD154" t="s">
        <v>362</v>
      </c>
      <c r="AE154" t="s">
        <v>571</v>
      </c>
      <c r="AF154" t="s">
        <v>3488</v>
      </c>
      <c r="AG154" t="s">
        <v>1374</v>
      </c>
      <c r="AH154" t="s">
        <v>553</v>
      </c>
      <c r="AI154" t="s">
        <v>1691</v>
      </c>
      <c r="AK154" s="103">
        <v>43202</v>
      </c>
      <c r="AL154" s="103">
        <v>0.47361111111111109</v>
      </c>
      <c r="AM154" s="103"/>
      <c r="AN154" t="b">
        <v>1</v>
      </c>
      <c r="AO154" s="103"/>
      <c r="AP154" t="b">
        <v>0</v>
      </c>
      <c r="AQ154" s="103"/>
      <c r="AT154" s="103"/>
      <c r="AW154" s="103">
        <v>43435</v>
      </c>
      <c r="AX154" s="103">
        <v>44165</v>
      </c>
      <c r="AY154" t="b">
        <v>1</v>
      </c>
      <c r="AZ154" s="103">
        <v>45107</v>
      </c>
      <c r="BB154" s="103">
        <v>43183</v>
      </c>
      <c r="BC154" s="103" t="s">
        <v>3490</v>
      </c>
      <c r="BD154" s="103">
        <v>43202</v>
      </c>
      <c r="BE154" s="103">
        <v>43280</v>
      </c>
      <c r="BF154" t="s">
        <v>2099</v>
      </c>
      <c r="BH154" t="b">
        <v>0</v>
      </c>
      <c r="BI154" s="103"/>
      <c r="BJ154" s="103" t="s">
        <v>584</v>
      </c>
      <c r="BK154" s="103" t="s">
        <v>1935</v>
      </c>
      <c r="BL154" s="103"/>
      <c r="BM154" s="103" t="s">
        <v>2560</v>
      </c>
      <c r="BN154" s="103"/>
      <c r="BO154" s="103" t="b">
        <v>0</v>
      </c>
      <c r="BP154" s="103" t="b">
        <v>0</v>
      </c>
      <c r="BQ154" s="103"/>
      <c r="BR154" s="103" t="b">
        <v>0</v>
      </c>
      <c r="BS154" s="103"/>
      <c r="BT154" s="103" t="b">
        <v>1</v>
      </c>
      <c r="BU154" s="103" t="b">
        <v>0</v>
      </c>
      <c r="BV154" s="103" t="b">
        <v>0</v>
      </c>
      <c r="BW154" s="103"/>
      <c r="BX154" s="103" t="s">
        <v>3489</v>
      </c>
      <c r="BY154" s="103" t="s">
        <v>654</v>
      </c>
      <c r="BZ154" s="103"/>
      <c r="CA154" s="103"/>
      <c r="CB154" s="103"/>
    </row>
    <row r="155" spans="1:80" x14ac:dyDescent="0.35">
      <c r="A155" t="s">
        <v>2015</v>
      </c>
      <c r="B155">
        <v>141</v>
      </c>
      <c r="C155">
        <v>2018</v>
      </c>
      <c r="D155" t="b">
        <v>1</v>
      </c>
      <c r="E155" t="s">
        <v>917</v>
      </c>
      <c r="F155" t="s">
        <v>290</v>
      </c>
      <c r="G155" t="s">
        <v>918</v>
      </c>
      <c r="I155" t="s">
        <v>2017</v>
      </c>
      <c r="J155" t="s">
        <v>2018</v>
      </c>
      <c r="K155" t="s">
        <v>2019</v>
      </c>
      <c r="L155" t="s">
        <v>2364</v>
      </c>
      <c r="M155" t="s">
        <v>2365</v>
      </c>
      <c r="N155" t="s">
        <v>352</v>
      </c>
      <c r="O155" t="s">
        <v>922</v>
      </c>
      <c r="P155" t="s">
        <v>923</v>
      </c>
      <c r="Q155" t="s">
        <v>917</v>
      </c>
      <c r="R155" t="s">
        <v>355</v>
      </c>
      <c r="S155" t="s">
        <v>924</v>
      </c>
      <c r="T155">
        <v>319466</v>
      </c>
      <c r="U155">
        <v>0</v>
      </c>
      <c r="V155">
        <v>291466</v>
      </c>
      <c r="W155">
        <v>28000</v>
      </c>
      <c r="Y155" t="s">
        <v>2009</v>
      </c>
      <c r="Z155" t="s">
        <v>1777</v>
      </c>
      <c r="AA155" t="s">
        <v>3507</v>
      </c>
      <c r="AB155" t="s">
        <v>1793</v>
      </c>
      <c r="AC155" t="s">
        <v>2021</v>
      </c>
      <c r="AD155" t="s">
        <v>1779</v>
      </c>
      <c r="AE155" t="s">
        <v>926</v>
      </c>
      <c r="AF155" t="s">
        <v>3508</v>
      </c>
      <c r="AG155" t="s">
        <v>2023</v>
      </c>
      <c r="AH155" t="s">
        <v>393</v>
      </c>
      <c r="AI155" t="s">
        <v>2024</v>
      </c>
      <c r="AK155" s="103">
        <v>43265</v>
      </c>
      <c r="AL155" s="103"/>
      <c r="AM155" s="103"/>
      <c r="AN155" t="b">
        <v>1</v>
      </c>
      <c r="AO155" s="103"/>
      <c r="AP155" t="b">
        <v>0</v>
      </c>
      <c r="AQ155" s="103"/>
      <c r="AT155" s="103"/>
      <c r="AW155" s="103">
        <v>43466</v>
      </c>
      <c r="AX155" s="103">
        <v>44012</v>
      </c>
      <c r="AY155" t="b">
        <v>0</v>
      </c>
      <c r="AZ155" s="103"/>
      <c r="BB155" s="103"/>
      <c r="BC155" s="103"/>
      <c r="BD155" s="103"/>
      <c r="BE155" s="103"/>
      <c r="BF155" t="s">
        <v>2000</v>
      </c>
      <c r="BG155" t="s">
        <v>2025</v>
      </c>
      <c r="BH155" t="b">
        <v>0</v>
      </c>
      <c r="BI155" s="103"/>
      <c r="BJ155" s="103" t="s">
        <v>2016</v>
      </c>
      <c r="BK155" s="103"/>
      <c r="BL155" s="103"/>
      <c r="BM155" s="103" t="s">
        <v>2476</v>
      </c>
      <c r="BN155" s="103"/>
      <c r="BO155" s="103" t="b">
        <v>0</v>
      </c>
      <c r="BP155" s="103" t="b">
        <v>0</v>
      </c>
      <c r="BQ155" s="103"/>
      <c r="BR155" s="103" t="b">
        <v>0</v>
      </c>
      <c r="BS155" s="103"/>
      <c r="BT155" s="103" t="b">
        <v>1</v>
      </c>
      <c r="BU155" s="103" t="b">
        <v>0</v>
      </c>
      <c r="BV155" s="103" t="b">
        <v>0</v>
      </c>
      <c r="BW155" s="103"/>
      <c r="BX155" s="103" t="s">
        <v>3509</v>
      </c>
      <c r="BY155" s="103"/>
      <c r="BZ155" s="103"/>
      <c r="CA155" s="103"/>
      <c r="CB155" s="103"/>
    </row>
    <row r="156" spans="1:80" x14ac:dyDescent="0.35">
      <c r="A156" t="s">
        <v>2056</v>
      </c>
      <c r="B156">
        <v>122</v>
      </c>
      <c r="C156">
        <v>2018</v>
      </c>
      <c r="D156" t="b">
        <v>1</v>
      </c>
      <c r="E156" t="s">
        <v>512</v>
      </c>
      <c r="F156" t="s">
        <v>290</v>
      </c>
      <c r="G156" t="s">
        <v>513</v>
      </c>
      <c r="H156" t="s">
        <v>2057</v>
      </c>
      <c r="I156" t="s">
        <v>2058</v>
      </c>
      <c r="J156" t="s">
        <v>2059</v>
      </c>
      <c r="K156" t="s">
        <v>2060</v>
      </c>
      <c r="L156" t="s">
        <v>2061</v>
      </c>
      <c r="M156" t="s">
        <v>2062</v>
      </c>
      <c r="N156" t="s">
        <v>352</v>
      </c>
      <c r="O156" t="s">
        <v>2063</v>
      </c>
      <c r="P156" t="s">
        <v>516</v>
      </c>
      <c r="Q156" t="s">
        <v>512</v>
      </c>
      <c r="R156" t="s">
        <v>355</v>
      </c>
      <c r="S156" t="s">
        <v>517</v>
      </c>
      <c r="T156">
        <v>800000</v>
      </c>
      <c r="U156">
        <v>706500</v>
      </c>
      <c r="V156">
        <v>65000</v>
      </c>
      <c r="W156">
        <v>28500</v>
      </c>
      <c r="Y156" t="s">
        <v>2064</v>
      </c>
      <c r="Z156" t="s">
        <v>377</v>
      </c>
      <c r="AA156" t="s">
        <v>359</v>
      </c>
      <c r="AB156" t="s">
        <v>550</v>
      </c>
      <c r="AC156" t="s">
        <v>405</v>
      </c>
      <c r="AD156" t="s">
        <v>2065</v>
      </c>
      <c r="AE156" t="s">
        <v>521</v>
      </c>
      <c r="AF156" t="s">
        <v>2066</v>
      </c>
      <c r="AG156" t="s">
        <v>2067</v>
      </c>
      <c r="AH156" t="s">
        <v>522</v>
      </c>
      <c r="AI156" t="s">
        <v>2069</v>
      </c>
      <c r="AK156" s="103">
        <v>43200</v>
      </c>
      <c r="AL156" s="103">
        <v>0.42222222222222222</v>
      </c>
      <c r="AM156" s="103"/>
      <c r="AN156" t="b">
        <v>1</v>
      </c>
      <c r="AO156" s="103"/>
      <c r="AP156" t="b">
        <v>0</v>
      </c>
      <c r="AQ156" s="103"/>
      <c r="AT156" s="103"/>
      <c r="AW156" s="103">
        <v>43435</v>
      </c>
      <c r="AX156" s="103">
        <v>44165</v>
      </c>
      <c r="AY156" t="b">
        <v>0</v>
      </c>
      <c r="AZ156" s="103"/>
      <c r="BB156" s="103"/>
      <c r="BC156" s="103"/>
      <c r="BD156" s="103"/>
      <c r="BE156" s="103">
        <v>43280</v>
      </c>
      <c r="BF156" t="s">
        <v>2000</v>
      </c>
      <c r="BG156" t="s">
        <v>2070</v>
      </c>
      <c r="BH156" t="b">
        <v>0</v>
      </c>
      <c r="BI156" s="103">
        <v>43475</v>
      </c>
      <c r="BJ156" s="103" t="s">
        <v>3433</v>
      </c>
      <c r="BK156" s="103" t="s">
        <v>2528</v>
      </c>
      <c r="BL156" s="103"/>
      <c r="BM156" s="103" t="s">
        <v>3438</v>
      </c>
      <c r="BN156" s="103"/>
      <c r="BO156" s="103" t="b">
        <v>0</v>
      </c>
      <c r="BP156" s="103" t="b">
        <v>0</v>
      </c>
      <c r="BQ156" s="103"/>
      <c r="BR156" s="103" t="b">
        <v>0</v>
      </c>
      <c r="BS156" s="103"/>
      <c r="BT156" s="103" t="b">
        <v>1</v>
      </c>
      <c r="BU156" s="103" t="b">
        <v>0</v>
      </c>
      <c r="BV156" s="103" t="b">
        <v>0</v>
      </c>
      <c r="BW156" s="103"/>
      <c r="BX156" s="103" t="s">
        <v>2068</v>
      </c>
      <c r="BY156" s="103" t="s">
        <v>3447</v>
      </c>
      <c r="BZ156" s="103"/>
      <c r="CA156" s="103"/>
      <c r="CB156" s="103"/>
    </row>
    <row r="157" spans="1:80" x14ac:dyDescent="0.35">
      <c r="A157" t="s">
        <v>2203</v>
      </c>
      <c r="B157">
        <v>137</v>
      </c>
      <c r="C157">
        <v>2018</v>
      </c>
      <c r="D157" t="b">
        <v>1</v>
      </c>
      <c r="E157" t="s">
        <v>534</v>
      </c>
      <c r="F157" t="s">
        <v>302</v>
      </c>
      <c r="G157" t="s">
        <v>535</v>
      </c>
      <c r="H157" t="s">
        <v>2204</v>
      </c>
      <c r="I157" t="s">
        <v>2205</v>
      </c>
      <c r="J157" t="s">
        <v>2206</v>
      </c>
      <c r="K157" t="s">
        <v>2207</v>
      </c>
      <c r="L157" t="s">
        <v>536</v>
      </c>
      <c r="M157" t="s">
        <v>537</v>
      </c>
      <c r="N157" t="s">
        <v>434</v>
      </c>
      <c r="O157" t="s">
        <v>909</v>
      </c>
      <c r="P157" t="s">
        <v>538</v>
      </c>
      <c r="Q157" t="s">
        <v>534</v>
      </c>
      <c r="R157" t="s">
        <v>355</v>
      </c>
      <c r="S157" t="s">
        <v>539</v>
      </c>
      <c r="T157">
        <v>400000</v>
      </c>
      <c r="U157">
        <v>319000</v>
      </c>
      <c r="V157">
        <v>48000</v>
      </c>
      <c r="W157">
        <v>33000</v>
      </c>
      <c r="Y157" t="s">
        <v>358</v>
      </c>
      <c r="Z157" t="s">
        <v>358</v>
      </c>
      <c r="AA157" t="s">
        <v>359</v>
      </c>
      <c r="AB157" t="s">
        <v>550</v>
      </c>
      <c r="AC157" t="s">
        <v>361</v>
      </c>
      <c r="AD157" t="s">
        <v>362</v>
      </c>
      <c r="AE157" t="s">
        <v>542</v>
      </c>
      <c r="AF157" t="s">
        <v>2242</v>
      </c>
      <c r="AG157" t="s">
        <v>1711</v>
      </c>
      <c r="AH157" t="s">
        <v>463</v>
      </c>
      <c r="AI157" t="s">
        <v>2105</v>
      </c>
      <c r="AK157" s="103">
        <v>43202</v>
      </c>
      <c r="AL157" s="103">
        <v>0.49861111111111112</v>
      </c>
      <c r="AM157" s="103"/>
      <c r="AN157" t="b">
        <v>1</v>
      </c>
      <c r="AO157" s="103"/>
      <c r="AP157" t="b">
        <v>0</v>
      </c>
      <c r="AQ157" s="103"/>
      <c r="AT157" s="103"/>
      <c r="AW157" s="103">
        <v>43435</v>
      </c>
      <c r="AX157" s="103">
        <v>44165</v>
      </c>
      <c r="AY157" t="b">
        <v>1</v>
      </c>
      <c r="AZ157" s="103">
        <v>44895</v>
      </c>
      <c r="BB157" s="103">
        <v>43165</v>
      </c>
      <c r="BC157" s="103" t="s">
        <v>3493</v>
      </c>
      <c r="BD157" s="103">
        <v>43203</v>
      </c>
      <c r="BE157" s="103">
        <v>43280</v>
      </c>
      <c r="BF157" t="s">
        <v>2106</v>
      </c>
      <c r="BH157" t="b">
        <v>0</v>
      </c>
      <c r="BI157" s="103">
        <v>43474</v>
      </c>
      <c r="BJ157" s="103" t="s">
        <v>678</v>
      </c>
      <c r="BK157" s="103" t="s">
        <v>2288</v>
      </c>
      <c r="BL157" s="103"/>
      <c r="BM157" s="103"/>
      <c r="BN157" s="103"/>
      <c r="BO157" s="103" t="b">
        <v>0</v>
      </c>
      <c r="BP157" s="103" t="b">
        <v>0</v>
      </c>
      <c r="BQ157" s="103"/>
      <c r="BR157" s="103" t="b">
        <v>0</v>
      </c>
      <c r="BS157" s="103"/>
      <c r="BT157" s="103" t="b">
        <v>0</v>
      </c>
      <c r="BU157" s="103" t="b">
        <v>0</v>
      </c>
      <c r="BV157" s="103" t="b">
        <v>0</v>
      </c>
      <c r="BW157" s="103"/>
      <c r="BX157" s="103" t="s">
        <v>2208</v>
      </c>
      <c r="BY157" s="103" t="s">
        <v>673</v>
      </c>
      <c r="BZ157" s="103"/>
      <c r="CA157" s="103"/>
      <c r="CB157" s="103"/>
    </row>
    <row r="158" spans="1:80" x14ac:dyDescent="0.35">
      <c r="A158" t="s">
        <v>2196</v>
      </c>
      <c r="B158">
        <v>136</v>
      </c>
      <c r="C158">
        <v>2018</v>
      </c>
      <c r="D158" t="b">
        <v>1</v>
      </c>
      <c r="E158" t="s">
        <v>1189</v>
      </c>
      <c r="F158" t="s">
        <v>290</v>
      </c>
      <c r="G158" t="s">
        <v>1190</v>
      </c>
      <c r="H158" t="s">
        <v>2197</v>
      </c>
      <c r="I158" t="s">
        <v>2198</v>
      </c>
      <c r="J158" t="s">
        <v>2199</v>
      </c>
      <c r="K158" t="s">
        <v>2200</v>
      </c>
      <c r="L158" t="s">
        <v>2201</v>
      </c>
      <c r="M158" t="s">
        <v>1973</v>
      </c>
      <c r="N158" t="s">
        <v>352</v>
      </c>
      <c r="O158" t="s">
        <v>1713</v>
      </c>
      <c r="P158" t="s">
        <v>1198</v>
      </c>
      <c r="Q158" t="s">
        <v>1189</v>
      </c>
      <c r="R158" t="s">
        <v>355</v>
      </c>
      <c r="S158" t="s">
        <v>1974</v>
      </c>
      <c r="T158">
        <v>800000</v>
      </c>
      <c r="U158">
        <v>675500</v>
      </c>
      <c r="V158">
        <v>96000</v>
      </c>
      <c r="W158">
        <v>28500</v>
      </c>
      <c r="Y158" t="s">
        <v>1714</v>
      </c>
      <c r="Z158" t="s">
        <v>377</v>
      </c>
      <c r="AA158" t="s">
        <v>359</v>
      </c>
      <c r="AB158" t="s">
        <v>550</v>
      </c>
      <c r="AC158" t="s">
        <v>405</v>
      </c>
      <c r="AD158" t="s">
        <v>1715</v>
      </c>
      <c r="AE158" t="s">
        <v>1201</v>
      </c>
      <c r="AF158" t="s">
        <v>1716</v>
      </c>
      <c r="AG158" t="s">
        <v>1717</v>
      </c>
      <c r="AH158" t="s">
        <v>643</v>
      </c>
      <c r="AI158" t="s">
        <v>2202</v>
      </c>
      <c r="AK158" s="103">
        <v>43202</v>
      </c>
      <c r="AL158" s="103">
        <v>0.49861111111111112</v>
      </c>
      <c r="AM158" s="103"/>
      <c r="AN158" t="b">
        <v>1</v>
      </c>
      <c r="AO158" s="103"/>
      <c r="AP158" t="b">
        <v>0</v>
      </c>
      <c r="AQ158" s="103"/>
      <c r="AT158" s="103"/>
      <c r="AW158" s="103">
        <v>43435</v>
      </c>
      <c r="AX158" s="103">
        <v>44165</v>
      </c>
      <c r="AY158" t="b">
        <v>0</v>
      </c>
      <c r="AZ158" s="103"/>
      <c r="BB158" s="103">
        <v>43173</v>
      </c>
      <c r="BC158" s="103" t="s">
        <v>3498</v>
      </c>
      <c r="BD158" s="103">
        <v>43203</v>
      </c>
      <c r="BE158" s="103">
        <v>43280</v>
      </c>
      <c r="BF158" t="s">
        <v>2106</v>
      </c>
      <c r="BH158" t="b">
        <v>0</v>
      </c>
      <c r="BI158" s="103">
        <v>43489</v>
      </c>
      <c r="BJ158" s="103" t="s">
        <v>3504</v>
      </c>
      <c r="BK158" s="103"/>
      <c r="BL158" s="103"/>
      <c r="BM158" s="103" t="s">
        <v>2560</v>
      </c>
      <c r="BN158" s="103"/>
      <c r="BO158" s="103" t="b">
        <v>0</v>
      </c>
      <c r="BP158" s="103" t="b">
        <v>0</v>
      </c>
      <c r="BQ158" s="103"/>
      <c r="BR158" s="103" t="b">
        <v>0</v>
      </c>
      <c r="BS158" s="103"/>
      <c r="BT158" s="103" t="b">
        <v>1</v>
      </c>
      <c r="BU158" s="103" t="b">
        <v>0</v>
      </c>
      <c r="BV158" s="103" t="b">
        <v>0</v>
      </c>
      <c r="BW158" s="103"/>
      <c r="BX158" s="103" t="s">
        <v>1204</v>
      </c>
      <c r="BY158" s="103" t="s">
        <v>1846</v>
      </c>
      <c r="BZ158" s="103"/>
      <c r="CA158" s="103"/>
      <c r="CB158" s="103"/>
    </row>
    <row r="159" spans="1:80" x14ac:dyDescent="0.35">
      <c r="A159" t="s">
        <v>2220</v>
      </c>
      <c r="B159">
        <v>143</v>
      </c>
      <c r="C159">
        <v>2018</v>
      </c>
      <c r="D159" t="b">
        <v>1</v>
      </c>
      <c r="E159" t="s">
        <v>2221</v>
      </c>
      <c r="F159" t="s">
        <v>290</v>
      </c>
      <c r="G159" t="s">
        <v>2222</v>
      </c>
      <c r="I159" t="s">
        <v>2223</v>
      </c>
      <c r="J159" t="s">
        <v>2224</v>
      </c>
      <c r="K159" t="s">
        <v>2225</v>
      </c>
      <c r="L159" t="s">
        <v>2226</v>
      </c>
      <c r="M159" t="s">
        <v>2227</v>
      </c>
      <c r="N159" t="s">
        <v>434</v>
      </c>
      <c r="O159" t="s">
        <v>2228</v>
      </c>
      <c r="P159" t="s">
        <v>2229</v>
      </c>
      <c r="Q159" t="s">
        <v>2221</v>
      </c>
      <c r="R159" t="s">
        <v>355</v>
      </c>
      <c r="S159" t="s">
        <v>2230</v>
      </c>
      <c r="T159">
        <v>480000</v>
      </c>
      <c r="U159">
        <v>0</v>
      </c>
      <c r="V159">
        <v>451500</v>
      </c>
      <c r="W159">
        <v>28500</v>
      </c>
      <c r="Y159" t="s">
        <v>2231</v>
      </c>
      <c r="Z159" t="s">
        <v>1777</v>
      </c>
      <c r="AA159" t="s">
        <v>359</v>
      </c>
      <c r="AB159" t="s">
        <v>550</v>
      </c>
      <c r="AC159" t="s">
        <v>2232</v>
      </c>
      <c r="AD159" t="s">
        <v>1779</v>
      </c>
      <c r="AE159" t="s">
        <v>2233</v>
      </c>
      <c r="AF159" t="s">
        <v>2234</v>
      </c>
      <c r="AG159" t="s">
        <v>2235</v>
      </c>
      <c r="AH159" t="s">
        <v>522</v>
      </c>
      <c r="AI159" t="s">
        <v>2238</v>
      </c>
      <c r="AK159" s="103">
        <v>43373</v>
      </c>
      <c r="AL159" s="103"/>
      <c r="AM159" s="103"/>
      <c r="AN159" t="b">
        <v>0</v>
      </c>
      <c r="AO159" s="103"/>
      <c r="AP159" t="b">
        <v>0</v>
      </c>
      <c r="AQ159" s="103"/>
      <c r="AT159" s="103"/>
      <c r="AW159" s="103">
        <v>43525</v>
      </c>
      <c r="AX159" s="103">
        <v>44255</v>
      </c>
      <c r="AY159" t="b">
        <v>1</v>
      </c>
      <c r="AZ159" s="103">
        <v>44985</v>
      </c>
      <c r="BB159" s="103"/>
      <c r="BC159" s="103"/>
      <c r="BD159" s="103"/>
      <c r="BE159" s="103"/>
      <c r="BF159" t="s">
        <v>2000</v>
      </c>
      <c r="BG159" t="s">
        <v>2239</v>
      </c>
      <c r="BH159" t="b">
        <v>0</v>
      </c>
      <c r="BI159" s="103"/>
      <c r="BJ159" s="103" t="s">
        <v>678</v>
      </c>
      <c r="BK159" s="103" t="s">
        <v>2237</v>
      </c>
      <c r="BL159" s="103"/>
      <c r="BM159" s="103"/>
      <c r="BN159" s="103"/>
      <c r="BO159" s="103" t="b">
        <v>0</v>
      </c>
      <c r="BP159" s="103" t="b">
        <v>0</v>
      </c>
      <c r="BQ159" s="103"/>
      <c r="BR159" s="103" t="b">
        <v>0</v>
      </c>
      <c r="BS159" s="103"/>
      <c r="BT159" s="103" t="b">
        <v>0</v>
      </c>
      <c r="BU159" s="103" t="b">
        <v>0</v>
      </c>
      <c r="BV159" s="103" t="b">
        <v>0</v>
      </c>
      <c r="BW159" s="103"/>
      <c r="BX159" s="103" t="s">
        <v>2236</v>
      </c>
      <c r="BY159" s="103" t="s">
        <v>1836</v>
      </c>
      <c r="BZ159" s="103"/>
      <c r="CA159" s="103"/>
      <c r="CB159" s="103"/>
    </row>
    <row r="160" spans="1:80" x14ac:dyDescent="0.35">
      <c r="A160" t="s">
        <v>2171</v>
      </c>
      <c r="B160">
        <v>133</v>
      </c>
      <c r="C160">
        <v>2018</v>
      </c>
      <c r="D160" t="b">
        <v>1</v>
      </c>
      <c r="E160" t="s">
        <v>1312</v>
      </c>
      <c r="F160" t="s">
        <v>290</v>
      </c>
      <c r="G160" t="s">
        <v>1313</v>
      </c>
      <c r="H160" t="s">
        <v>2172</v>
      </c>
      <c r="I160" t="s">
        <v>2173</v>
      </c>
      <c r="J160" t="s">
        <v>2174</v>
      </c>
      <c r="K160" t="s">
        <v>2175</v>
      </c>
      <c r="L160" t="s">
        <v>1318</v>
      </c>
      <c r="M160" t="s">
        <v>1319</v>
      </c>
      <c r="N160" t="s">
        <v>352</v>
      </c>
      <c r="O160" t="s">
        <v>1320</v>
      </c>
      <c r="P160" t="s">
        <v>1321</v>
      </c>
      <c r="Q160" t="s">
        <v>1312</v>
      </c>
      <c r="R160" t="s">
        <v>355</v>
      </c>
      <c r="S160" t="s">
        <v>1322</v>
      </c>
      <c r="T160">
        <v>700000</v>
      </c>
      <c r="U160">
        <v>587500</v>
      </c>
      <c r="V160">
        <v>84000</v>
      </c>
      <c r="W160">
        <v>28500</v>
      </c>
      <c r="Y160" t="s">
        <v>2176</v>
      </c>
      <c r="Z160" t="s">
        <v>377</v>
      </c>
      <c r="AA160" t="s">
        <v>378</v>
      </c>
      <c r="AB160" t="s">
        <v>360</v>
      </c>
      <c r="AC160" t="s">
        <v>1070</v>
      </c>
      <c r="AD160" t="s">
        <v>1726</v>
      </c>
      <c r="AE160" t="s">
        <v>1324</v>
      </c>
      <c r="AF160" t="s">
        <v>1325</v>
      </c>
      <c r="AG160" t="s">
        <v>2177</v>
      </c>
      <c r="AH160" t="s">
        <v>393</v>
      </c>
      <c r="AI160" t="s">
        <v>2178</v>
      </c>
      <c r="AK160" s="103">
        <v>43202</v>
      </c>
      <c r="AL160" s="103">
        <v>0.49861111111111112</v>
      </c>
      <c r="AM160" s="103"/>
      <c r="AN160" t="b">
        <v>1</v>
      </c>
      <c r="AO160" s="103"/>
      <c r="AP160" t="b">
        <v>0</v>
      </c>
      <c r="AQ160" s="103"/>
      <c r="AT160" s="103"/>
      <c r="AW160" s="103">
        <v>43435</v>
      </c>
      <c r="AX160" s="103">
        <v>44165</v>
      </c>
      <c r="AY160" t="b">
        <v>1</v>
      </c>
      <c r="AZ160" s="103">
        <v>44347</v>
      </c>
      <c r="BB160" s="103">
        <v>43174</v>
      </c>
      <c r="BC160" s="103" t="s">
        <v>3498</v>
      </c>
      <c r="BD160" s="103">
        <v>43203</v>
      </c>
      <c r="BE160" s="103">
        <v>43280</v>
      </c>
      <c r="BF160" t="s">
        <v>2106</v>
      </c>
      <c r="BH160" t="b">
        <v>1</v>
      </c>
      <c r="BI160" s="103">
        <v>43475</v>
      </c>
      <c r="BJ160" s="103"/>
      <c r="BK160" s="103" t="s">
        <v>674</v>
      </c>
      <c r="BL160" s="103"/>
      <c r="BM160" s="103" t="s">
        <v>2476</v>
      </c>
      <c r="BN160" s="103"/>
      <c r="BO160" s="103" t="b">
        <v>0</v>
      </c>
      <c r="BP160" s="103" t="b">
        <v>0</v>
      </c>
      <c r="BQ160" s="103"/>
      <c r="BR160" s="103" t="b">
        <v>0</v>
      </c>
      <c r="BS160" s="103"/>
      <c r="BT160" s="103" t="b">
        <v>1</v>
      </c>
      <c r="BU160" s="103" t="b">
        <v>0</v>
      </c>
      <c r="BV160" s="103" t="b">
        <v>0</v>
      </c>
      <c r="BW160" s="103"/>
      <c r="BX160" s="103" t="s">
        <v>1327</v>
      </c>
      <c r="BY160" s="103"/>
      <c r="BZ160" s="103"/>
      <c r="CA160" s="103"/>
      <c r="CB160" s="103"/>
    </row>
    <row r="161" spans="1:80" x14ac:dyDescent="0.35">
      <c r="A161" t="s">
        <v>1981</v>
      </c>
      <c r="B161">
        <v>139</v>
      </c>
      <c r="C161">
        <v>2018</v>
      </c>
      <c r="D161" t="b">
        <v>1</v>
      </c>
      <c r="E161" t="s">
        <v>1982</v>
      </c>
      <c r="F161" t="s">
        <v>290</v>
      </c>
      <c r="G161" t="s">
        <v>1983</v>
      </c>
      <c r="I161" t="s">
        <v>1984</v>
      </c>
      <c r="J161" t="s">
        <v>1985</v>
      </c>
      <c r="L161" t="s">
        <v>3164</v>
      </c>
      <c r="M161" t="s">
        <v>3165</v>
      </c>
      <c r="N161" t="s">
        <v>352</v>
      </c>
      <c r="O161" t="s">
        <v>1988</v>
      </c>
      <c r="P161" t="s">
        <v>1989</v>
      </c>
      <c r="Q161" t="s">
        <v>1982</v>
      </c>
      <c r="R161" t="s">
        <v>355</v>
      </c>
      <c r="S161" t="s">
        <v>1990</v>
      </c>
      <c r="T161">
        <v>400000</v>
      </c>
      <c r="U161">
        <v>0</v>
      </c>
      <c r="V161">
        <v>359636</v>
      </c>
      <c r="W161">
        <v>40364</v>
      </c>
      <c r="Y161" t="s">
        <v>1991</v>
      </c>
      <c r="Z161" t="s">
        <v>1777</v>
      </c>
      <c r="AA161" t="s">
        <v>3505</v>
      </c>
      <c r="AB161" t="s">
        <v>550</v>
      </c>
      <c r="AC161" t="s">
        <v>361</v>
      </c>
      <c r="AD161" t="s">
        <v>1779</v>
      </c>
      <c r="AE161" t="s">
        <v>1993</v>
      </c>
      <c r="AF161" t="s">
        <v>1994</v>
      </c>
      <c r="AG161" t="s">
        <v>1995</v>
      </c>
      <c r="AH161" t="s">
        <v>643</v>
      </c>
      <c r="AI161" t="s">
        <v>1999</v>
      </c>
      <c r="AK161" s="103">
        <v>43266</v>
      </c>
      <c r="AL161" s="103"/>
      <c r="AM161" s="103"/>
      <c r="AN161" t="b">
        <v>1</v>
      </c>
      <c r="AO161" s="103"/>
      <c r="AP161" t="b">
        <v>0</v>
      </c>
      <c r="AQ161" s="103"/>
      <c r="AT161" s="103"/>
      <c r="AW161" s="103">
        <v>43466</v>
      </c>
      <c r="AX161" s="103">
        <v>44377</v>
      </c>
      <c r="AY161" t="b">
        <v>0</v>
      </c>
      <c r="AZ161" s="103"/>
      <c r="BB161" s="103"/>
      <c r="BC161" s="103"/>
      <c r="BD161" s="103"/>
      <c r="BE161" s="103"/>
      <c r="BF161" t="s">
        <v>2000</v>
      </c>
      <c r="BG161" t="s">
        <v>2001</v>
      </c>
      <c r="BH161" t="b">
        <v>0</v>
      </c>
      <c r="BI161" s="103"/>
      <c r="BJ161" s="103"/>
      <c r="BK161" s="103"/>
      <c r="BL161" s="103"/>
      <c r="BM161" s="103" t="s">
        <v>2476</v>
      </c>
      <c r="BN161" s="103"/>
      <c r="BO161" s="103" t="b">
        <v>0</v>
      </c>
      <c r="BP161" s="103" t="b">
        <v>0</v>
      </c>
      <c r="BQ161" s="103"/>
      <c r="BR161" s="103" t="b">
        <v>0</v>
      </c>
      <c r="BS161" s="103"/>
      <c r="BT161" s="103" t="b">
        <v>1</v>
      </c>
      <c r="BU161" s="103" t="b">
        <v>0</v>
      </c>
      <c r="BV161" s="103" t="b">
        <v>0</v>
      </c>
      <c r="BW161" s="103"/>
      <c r="BX161" s="103" t="s">
        <v>3506</v>
      </c>
      <c r="BY161" s="103" t="s">
        <v>1996</v>
      </c>
      <c r="BZ161" s="103"/>
      <c r="CA161" s="103"/>
      <c r="CB161" s="103"/>
    </row>
    <row r="162" spans="1:80" hidden="1" x14ac:dyDescent="0.35">
      <c r="A162" t="s">
        <v>2071</v>
      </c>
      <c r="B162">
        <v>123</v>
      </c>
      <c r="C162">
        <v>2018</v>
      </c>
      <c r="D162" t="b">
        <v>0</v>
      </c>
      <c r="E162" t="s">
        <v>876</v>
      </c>
      <c r="F162" t="s">
        <v>290</v>
      </c>
      <c r="G162" t="s">
        <v>877</v>
      </c>
      <c r="H162" t="s">
        <v>1429</v>
      </c>
      <c r="I162" t="s">
        <v>2072</v>
      </c>
      <c r="J162" t="s">
        <v>2073</v>
      </c>
      <c r="K162" t="s">
        <v>2074</v>
      </c>
      <c r="L162" t="s">
        <v>3478</v>
      </c>
      <c r="M162" t="s">
        <v>3479</v>
      </c>
      <c r="N162" t="s">
        <v>1019</v>
      </c>
      <c r="O162" t="s">
        <v>881</v>
      </c>
      <c r="P162" t="s">
        <v>882</v>
      </c>
      <c r="Q162" t="s">
        <v>876</v>
      </c>
      <c r="R162" t="s">
        <v>355</v>
      </c>
      <c r="S162" t="s">
        <v>883</v>
      </c>
      <c r="T162">
        <v>778210</v>
      </c>
      <c r="U162">
        <v>687453</v>
      </c>
      <c r="V162">
        <v>62257</v>
      </c>
      <c r="W162">
        <v>28500</v>
      </c>
      <c r="Y162" t="s">
        <v>2075</v>
      </c>
      <c r="Z162" t="s">
        <v>377</v>
      </c>
      <c r="AA162" t="s">
        <v>359</v>
      </c>
      <c r="AB162" t="s">
        <v>550</v>
      </c>
      <c r="AC162" t="s">
        <v>2076</v>
      </c>
      <c r="AD162" t="s">
        <v>2077</v>
      </c>
      <c r="AE162" t="s">
        <v>887</v>
      </c>
      <c r="AF162" t="s">
        <v>3480</v>
      </c>
      <c r="AG162" t="s">
        <v>889</v>
      </c>
      <c r="AH162" t="s">
        <v>522</v>
      </c>
      <c r="AI162" t="s">
        <v>2078</v>
      </c>
      <c r="AK162" s="103">
        <v>43202</v>
      </c>
      <c r="AL162" s="103">
        <v>0.40138888888888891</v>
      </c>
      <c r="AM162" s="103"/>
      <c r="AN162" t="b">
        <v>1</v>
      </c>
      <c r="AO162" s="103"/>
      <c r="AP162" t="b">
        <v>0</v>
      </c>
      <c r="AQ162" s="103"/>
      <c r="AT162" s="103"/>
      <c r="AW162" s="103">
        <v>43435</v>
      </c>
      <c r="AX162" s="103">
        <v>44165</v>
      </c>
      <c r="AY162" t="b">
        <v>0</v>
      </c>
      <c r="AZ162" s="103"/>
      <c r="BB162" s="103">
        <v>43161</v>
      </c>
      <c r="BC162" s="103" t="s">
        <v>3484</v>
      </c>
      <c r="BD162" s="103">
        <v>43187</v>
      </c>
      <c r="BE162" s="103">
        <v>43280</v>
      </c>
      <c r="BF162" t="s">
        <v>2079</v>
      </c>
      <c r="BH162" t="b">
        <v>0</v>
      </c>
      <c r="BI162" s="103">
        <v>43472</v>
      </c>
      <c r="BJ162" s="103" t="s">
        <v>2571</v>
      </c>
      <c r="BK162" s="103"/>
      <c r="BL162" s="103"/>
      <c r="BM162" s="103" t="s">
        <v>2560</v>
      </c>
      <c r="BN162" s="103"/>
      <c r="BO162" s="103" t="b">
        <v>0</v>
      </c>
      <c r="BP162" s="103" t="b">
        <v>0</v>
      </c>
      <c r="BQ162" s="103"/>
      <c r="BR162" s="103" t="b">
        <v>0</v>
      </c>
      <c r="BS162" s="103"/>
      <c r="BT162" s="103" t="b">
        <v>1</v>
      </c>
      <c r="BU162" s="103" t="b">
        <v>0</v>
      </c>
      <c r="BV162" s="103" t="b">
        <v>0</v>
      </c>
      <c r="BW162" s="103"/>
      <c r="BX162" s="103" t="s">
        <v>3481</v>
      </c>
      <c r="BY162" s="103" t="s">
        <v>3447</v>
      </c>
      <c r="BZ162" s="103"/>
      <c r="CA162" s="103"/>
      <c r="CB162" s="103"/>
    </row>
    <row r="163" spans="1:80" x14ac:dyDescent="0.35">
      <c r="A163" t="s">
        <v>2080</v>
      </c>
      <c r="B163">
        <v>124</v>
      </c>
      <c r="C163">
        <v>2018</v>
      </c>
      <c r="D163" t="b">
        <v>1</v>
      </c>
      <c r="E163" t="s">
        <v>408</v>
      </c>
      <c r="F163" t="s">
        <v>290</v>
      </c>
      <c r="G163" t="s">
        <v>620</v>
      </c>
      <c r="H163" t="s">
        <v>2081</v>
      </c>
      <c r="I163" t="s">
        <v>2082</v>
      </c>
      <c r="J163" t="s">
        <v>2083</v>
      </c>
      <c r="K163" t="s">
        <v>2084</v>
      </c>
      <c r="L163" t="s">
        <v>2085</v>
      </c>
      <c r="M163" t="s">
        <v>2086</v>
      </c>
      <c r="N163" t="s">
        <v>446</v>
      </c>
      <c r="O163" t="s">
        <v>964</v>
      </c>
      <c r="P163" t="s">
        <v>623</v>
      </c>
      <c r="Q163" t="s">
        <v>408</v>
      </c>
      <c r="R163" t="s">
        <v>355</v>
      </c>
      <c r="S163" t="s">
        <v>625</v>
      </c>
      <c r="T163">
        <v>800000</v>
      </c>
      <c r="U163">
        <v>691500</v>
      </c>
      <c r="V163">
        <v>80000</v>
      </c>
      <c r="W163">
        <v>28500</v>
      </c>
      <c r="Y163" t="s">
        <v>2087</v>
      </c>
      <c r="Z163" t="s">
        <v>377</v>
      </c>
      <c r="AA163" t="s">
        <v>359</v>
      </c>
      <c r="AB163" t="s">
        <v>550</v>
      </c>
      <c r="AC163" t="s">
        <v>405</v>
      </c>
      <c r="AD163" t="s">
        <v>2088</v>
      </c>
      <c r="AE163" t="s">
        <v>628</v>
      </c>
      <c r="AF163" t="s">
        <v>2089</v>
      </c>
      <c r="AG163" t="s">
        <v>2090</v>
      </c>
      <c r="AH163" t="s">
        <v>408</v>
      </c>
      <c r="AI163" t="s">
        <v>2092</v>
      </c>
      <c r="AK163" s="103">
        <v>43202</v>
      </c>
      <c r="AL163" s="103">
        <v>0.40138888888888891</v>
      </c>
      <c r="AM163" s="103"/>
      <c r="AN163" t="b">
        <v>1</v>
      </c>
      <c r="AO163" s="103"/>
      <c r="AP163" t="b">
        <v>0</v>
      </c>
      <c r="AQ163" s="103"/>
      <c r="AT163" s="103"/>
      <c r="AW163" s="103">
        <v>43435</v>
      </c>
      <c r="AX163" s="103">
        <v>44165</v>
      </c>
      <c r="AY163" t="b">
        <v>0</v>
      </c>
      <c r="AZ163" s="103"/>
      <c r="BB163" s="103">
        <v>43159</v>
      </c>
      <c r="BC163" s="103" t="s">
        <v>3485</v>
      </c>
      <c r="BD163" s="103">
        <v>43186</v>
      </c>
      <c r="BE163" s="103">
        <v>43280</v>
      </c>
      <c r="BF163" t="s">
        <v>2093</v>
      </c>
      <c r="BH163" t="b">
        <v>0</v>
      </c>
      <c r="BI163" s="103">
        <v>43472</v>
      </c>
      <c r="BJ163" s="103" t="s">
        <v>2571</v>
      </c>
      <c r="BK163" s="103" t="s">
        <v>2528</v>
      </c>
      <c r="BL163" s="103"/>
      <c r="BM163" s="103" t="s">
        <v>2560</v>
      </c>
      <c r="BN163" s="103"/>
      <c r="BO163" s="103" t="b">
        <v>0</v>
      </c>
      <c r="BP163" s="103" t="b">
        <v>0</v>
      </c>
      <c r="BQ163" s="103"/>
      <c r="BR163" s="103" t="b">
        <v>0</v>
      </c>
      <c r="BS163" s="103"/>
      <c r="BT163" s="103" t="b">
        <v>1</v>
      </c>
      <c r="BU163" s="103" t="b">
        <v>0</v>
      </c>
      <c r="BV163" s="103" t="b">
        <v>0</v>
      </c>
      <c r="BW163" s="103"/>
      <c r="BX163" s="103" t="s">
        <v>2091</v>
      </c>
      <c r="BY163" s="103" t="s">
        <v>3447</v>
      </c>
      <c r="BZ163" s="103"/>
      <c r="CA163" s="103"/>
      <c r="CB163" s="103"/>
    </row>
    <row r="164" spans="1:80" x14ac:dyDescent="0.35">
      <c r="A164" t="s">
        <v>1802</v>
      </c>
      <c r="B164">
        <v>146</v>
      </c>
      <c r="C164">
        <v>2019</v>
      </c>
      <c r="D164" t="b">
        <v>1</v>
      </c>
      <c r="E164" t="s">
        <v>1803</v>
      </c>
      <c r="F164" t="s">
        <v>290</v>
      </c>
      <c r="G164" t="s">
        <v>1805</v>
      </c>
      <c r="I164" t="s">
        <v>2497</v>
      </c>
      <c r="J164" t="s">
        <v>2498</v>
      </c>
      <c r="K164" t="s">
        <v>2499</v>
      </c>
      <c r="L164" t="s">
        <v>3511</v>
      </c>
      <c r="M164" t="s">
        <v>3512</v>
      </c>
      <c r="N164" t="s">
        <v>1806</v>
      </c>
      <c r="O164" t="s">
        <v>1789</v>
      </c>
      <c r="P164" t="s">
        <v>1807</v>
      </c>
      <c r="Q164" t="s">
        <v>1803</v>
      </c>
      <c r="R164" t="s">
        <v>355</v>
      </c>
      <c r="S164" t="s">
        <v>1808</v>
      </c>
      <c r="T164">
        <v>800000</v>
      </c>
      <c r="U164">
        <v>771500</v>
      </c>
      <c r="V164">
        <v>20000</v>
      </c>
      <c r="W164">
        <v>8500</v>
      </c>
      <c r="X164">
        <v>86368</v>
      </c>
      <c r="Y164" t="s">
        <v>1809</v>
      </c>
      <c r="Z164" t="s">
        <v>377</v>
      </c>
      <c r="AA164" t="s">
        <v>378</v>
      </c>
      <c r="AB164" t="s">
        <v>360</v>
      </c>
      <c r="AC164" t="s">
        <v>405</v>
      </c>
      <c r="AD164" t="s">
        <v>1803</v>
      </c>
      <c r="AE164" t="s">
        <v>1810</v>
      </c>
      <c r="AF164" t="s">
        <v>1804</v>
      </c>
      <c r="AG164" t="s">
        <v>1811</v>
      </c>
      <c r="AH164" t="s">
        <v>382</v>
      </c>
      <c r="AI164" t="s">
        <v>1814</v>
      </c>
      <c r="AK164" s="103">
        <v>43566</v>
      </c>
      <c r="AL164" s="103">
        <v>0.58333333333333337</v>
      </c>
      <c r="AM164" s="103"/>
      <c r="AN164" t="b">
        <v>1</v>
      </c>
      <c r="AO164" s="103"/>
      <c r="AP164" t="b">
        <v>0</v>
      </c>
      <c r="AQ164" s="103"/>
      <c r="AT164" s="103"/>
      <c r="AU164" t="s">
        <v>1815</v>
      </c>
      <c r="AV164" t="s">
        <v>1816</v>
      </c>
      <c r="AW164" s="103">
        <v>43770</v>
      </c>
      <c r="AX164" s="103">
        <v>44500</v>
      </c>
      <c r="AY164" t="b">
        <v>1</v>
      </c>
      <c r="AZ164" s="103">
        <v>44561</v>
      </c>
      <c r="BB164" s="103">
        <v>43556</v>
      </c>
      <c r="BC164" s="103" t="s">
        <v>3513</v>
      </c>
      <c r="BD164" s="103">
        <v>43626</v>
      </c>
      <c r="BE164" s="103">
        <v>43707</v>
      </c>
      <c r="BF164" t="s">
        <v>1817</v>
      </c>
      <c r="BH164" t="b">
        <v>0</v>
      </c>
      <c r="BI164" s="103"/>
      <c r="BJ164" s="103" t="s">
        <v>1804</v>
      </c>
      <c r="BK164" s="103"/>
      <c r="BL164" s="103"/>
      <c r="BM164" s="103" t="s">
        <v>2476</v>
      </c>
      <c r="BN164" s="103" t="s">
        <v>2500</v>
      </c>
      <c r="BO164" s="103" t="b">
        <v>0</v>
      </c>
      <c r="BP164" s="103" t="b">
        <v>0</v>
      </c>
      <c r="BQ164" s="103"/>
      <c r="BR164" s="103" t="b">
        <v>0</v>
      </c>
      <c r="BS164" s="103"/>
      <c r="BT164" s="103" t="b">
        <v>1</v>
      </c>
      <c r="BU164" s="103" t="b">
        <v>0</v>
      </c>
      <c r="BV164" s="103" t="b">
        <v>0</v>
      </c>
      <c r="BW164" s="103"/>
      <c r="BX164" s="103" t="s">
        <v>1812</v>
      </c>
      <c r="BY164" s="103" t="s">
        <v>1813</v>
      </c>
      <c r="BZ164" s="103"/>
      <c r="CA164" s="103"/>
      <c r="CB164" s="103"/>
    </row>
    <row r="165" spans="1:80" hidden="1" x14ac:dyDescent="0.35">
      <c r="A165" t="s">
        <v>1818</v>
      </c>
      <c r="B165">
        <v>147</v>
      </c>
      <c r="C165">
        <v>2019</v>
      </c>
      <c r="D165" t="b">
        <v>0</v>
      </c>
      <c r="E165" t="s">
        <v>544</v>
      </c>
      <c r="F165" t="s">
        <v>290</v>
      </c>
      <c r="G165" t="s">
        <v>545</v>
      </c>
      <c r="L165" t="s">
        <v>975</v>
      </c>
      <c r="M165" t="s">
        <v>546</v>
      </c>
      <c r="N165" t="s">
        <v>446</v>
      </c>
      <c r="O165" t="s">
        <v>976</v>
      </c>
      <c r="P165" t="s">
        <v>547</v>
      </c>
      <c r="Q165" t="s">
        <v>544</v>
      </c>
      <c r="R165" t="s">
        <v>355</v>
      </c>
      <c r="S165" t="s">
        <v>548</v>
      </c>
      <c r="T165">
        <v>1500000</v>
      </c>
      <c r="U165">
        <v>0</v>
      </c>
      <c r="V165">
        <v>0</v>
      </c>
      <c r="W165">
        <v>0</v>
      </c>
      <c r="Y165" t="s">
        <v>979</v>
      </c>
      <c r="Z165" t="s">
        <v>377</v>
      </c>
      <c r="AA165" t="s">
        <v>359</v>
      </c>
      <c r="AC165" t="s">
        <v>1819</v>
      </c>
      <c r="AD165" t="s">
        <v>544</v>
      </c>
      <c r="AE165" t="s">
        <v>1820</v>
      </c>
      <c r="AF165" t="s">
        <v>489</v>
      </c>
      <c r="AG165" t="s">
        <v>1821</v>
      </c>
      <c r="AH165" t="s">
        <v>553</v>
      </c>
      <c r="AI165" t="s">
        <v>1822</v>
      </c>
      <c r="AK165" s="103">
        <v>43567</v>
      </c>
      <c r="AL165" s="103">
        <v>0.375</v>
      </c>
      <c r="AM165" s="103"/>
      <c r="AN165" t="b">
        <v>1</v>
      </c>
      <c r="AO165" s="103"/>
      <c r="AP165" t="b">
        <v>0</v>
      </c>
      <c r="AQ165" s="103"/>
      <c r="AT165" s="103"/>
      <c r="AW165" s="103"/>
      <c r="AX165" s="103"/>
      <c r="AY165" t="b">
        <v>0</v>
      </c>
      <c r="AZ165" s="103"/>
      <c r="BB165" s="103">
        <v>43531</v>
      </c>
      <c r="BC165" s="103" t="s">
        <v>3514</v>
      </c>
      <c r="BD165" s="103">
        <v>43556</v>
      </c>
      <c r="BE165" s="103"/>
      <c r="BF165" t="s">
        <v>1823</v>
      </c>
      <c r="BH165" t="b">
        <v>0</v>
      </c>
      <c r="BI165" s="103"/>
      <c r="BJ165" s="103" t="s">
        <v>3434</v>
      </c>
      <c r="BK165" s="103" t="s">
        <v>2528</v>
      </c>
      <c r="BL165" s="103"/>
      <c r="BM165" s="103"/>
      <c r="BN165" s="103"/>
      <c r="BO165" s="103" t="b">
        <v>0</v>
      </c>
      <c r="BP165" s="103" t="b">
        <v>0</v>
      </c>
      <c r="BQ165" s="103"/>
      <c r="BR165" s="103" t="b">
        <v>0</v>
      </c>
      <c r="BS165" s="103"/>
      <c r="BT165" s="103" t="b">
        <v>0</v>
      </c>
      <c r="BU165" s="103" t="b">
        <v>0</v>
      </c>
      <c r="BV165" s="103" t="b">
        <v>0</v>
      </c>
      <c r="BW165" s="103"/>
      <c r="BX165" s="103" t="s">
        <v>982</v>
      </c>
      <c r="BY165" s="103" t="s">
        <v>792</v>
      </c>
      <c r="BZ165" s="103"/>
      <c r="CA165" s="103"/>
      <c r="CB165" s="103"/>
    </row>
    <row r="166" spans="1:80" x14ac:dyDescent="0.35">
      <c r="A166" t="s">
        <v>1824</v>
      </c>
      <c r="B166">
        <v>148</v>
      </c>
      <c r="C166">
        <v>2019</v>
      </c>
      <c r="D166" t="b">
        <v>1</v>
      </c>
      <c r="E166" t="s">
        <v>430</v>
      </c>
      <c r="F166" t="s">
        <v>302</v>
      </c>
      <c r="G166" t="s">
        <v>431</v>
      </c>
      <c r="I166" t="s">
        <v>1825</v>
      </c>
      <c r="J166" t="s">
        <v>1826</v>
      </c>
      <c r="K166" t="s">
        <v>1827</v>
      </c>
      <c r="L166" t="s">
        <v>566</v>
      </c>
      <c r="M166" t="s">
        <v>1828</v>
      </c>
      <c r="N166" t="s">
        <v>434</v>
      </c>
      <c r="O166" t="s">
        <v>3432</v>
      </c>
      <c r="P166" t="s">
        <v>435</v>
      </c>
      <c r="Q166" t="s">
        <v>430</v>
      </c>
      <c r="R166" t="s">
        <v>355</v>
      </c>
      <c r="S166" t="s">
        <v>436</v>
      </c>
      <c r="T166">
        <v>1000000</v>
      </c>
      <c r="U166">
        <v>851500</v>
      </c>
      <c r="V166">
        <v>120000</v>
      </c>
      <c r="W166">
        <v>28500</v>
      </c>
      <c r="X166">
        <v>117887</v>
      </c>
      <c r="Y166" t="s">
        <v>1829</v>
      </c>
      <c r="Z166" t="s">
        <v>377</v>
      </c>
      <c r="AA166" t="s">
        <v>359</v>
      </c>
      <c r="AB166" t="s">
        <v>550</v>
      </c>
      <c r="AC166" t="s">
        <v>1830</v>
      </c>
      <c r="AD166" t="s">
        <v>430</v>
      </c>
      <c r="AE166" t="s">
        <v>438</v>
      </c>
      <c r="AF166" t="s">
        <v>1831</v>
      </c>
      <c r="AG166" t="s">
        <v>1832</v>
      </c>
      <c r="AH166" t="s">
        <v>367</v>
      </c>
      <c r="AI166" t="s">
        <v>1835</v>
      </c>
      <c r="AK166" s="103">
        <v>43567</v>
      </c>
      <c r="AL166" s="103">
        <v>0.5</v>
      </c>
      <c r="AM166" s="103"/>
      <c r="AN166" t="b">
        <v>1</v>
      </c>
      <c r="AO166" s="103"/>
      <c r="AP166" t="b">
        <v>0</v>
      </c>
      <c r="AQ166" s="103"/>
      <c r="AR166" t="s">
        <v>1836</v>
      </c>
      <c r="AT166" s="103"/>
      <c r="AU166" t="s">
        <v>1837</v>
      </c>
      <c r="AW166" s="103">
        <v>43770</v>
      </c>
      <c r="AX166" s="103">
        <v>44500</v>
      </c>
      <c r="AY166" t="b">
        <v>0</v>
      </c>
      <c r="AZ166" s="103"/>
      <c r="BB166" s="103">
        <v>43552</v>
      </c>
      <c r="BC166" s="103" t="s">
        <v>3515</v>
      </c>
      <c r="BD166" s="103">
        <v>43776</v>
      </c>
      <c r="BE166" s="103">
        <v>43801</v>
      </c>
      <c r="BF166" t="s">
        <v>1838</v>
      </c>
      <c r="BH166" t="b">
        <v>0</v>
      </c>
      <c r="BI166" s="103"/>
      <c r="BJ166" s="103" t="s">
        <v>678</v>
      </c>
      <c r="BK166" s="103" t="s">
        <v>2237</v>
      </c>
      <c r="BL166" s="103">
        <v>1500000</v>
      </c>
      <c r="BM166" s="103"/>
      <c r="BN166" s="103" t="s">
        <v>2501</v>
      </c>
      <c r="BO166" s="103" t="b">
        <v>0</v>
      </c>
      <c r="BP166" s="103" t="b">
        <v>0</v>
      </c>
      <c r="BQ166" s="103"/>
      <c r="BR166" s="103" t="b">
        <v>0</v>
      </c>
      <c r="BS166" s="103"/>
      <c r="BT166" s="103" t="b">
        <v>0</v>
      </c>
      <c r="BU166" s="103" t="b">
        <v>0</v>
      </c>
      <c r="BV166" s="103" t="b">
        <v>0</v>
      </c>
      <c r="BW166" s="103"/>
      <c r="BX166" s="103" t="s">
        <v>1833</v>
      </c>
      <c r="BY166" s="103" t="s">
        <v>1834</v>
      </c>
      <c r="BZ166" s="103"/>
      <c r="CA166" s="103"/>
      <c r="CB166" s="103"/>
    </row>
    <row r="167" spans="1:80" hidden="1" x14ac:dyDescent="0.35">
      <c r="A167" t="s">
        <v>1839</v>
      </c>
      <c r="B167">
        <v>149</v>
      </c>
      <c r="C167">
        <v>2019</v>
      </c>
      <c r="D167" t="b">
        <v>0</v>
      </c>
      <c r="E167" t="s">
        <v>1465</v>
      </c>
      <c r="F167" t="s">
        <v>290</v>
      </c>
      <c r="G167" t="s">
        <v>1466</v>
      </c>
      <c r="L167" t="s">
        <v>1468</v>
      </c>
      <c r="M167" t="s">
        <v>1469</v>
      </c>
      <c r="N167" t="s">
        <v>446</v>
      </c>
      <c r="O167" t="s">
        <v>1789</v>
      </c>
      <c r="P167" t="s">
        <v>1471</v>
      </c>
      <c r="Q167" t="s">
        <v>1465</v>
      </c>
      <c r="R167" t="s">
        <v>355</v>
      </c>
      <c r="S167" t="s">
        <v>1472</v>
      </c>
      <c r="T167">
        <v>1231247</v>
      </c>
      <c r="U167">
        <v>0</v>
      </c>
      <c r="V167">
        <v>0</v>
      </c>
      <c r="W167">
        <v>0</v>
      </c>
      <c r="Y167" t="s">
        <v>1841</v>
      </c>
      <c r="Z167" t="s">
        <v>377</v>
      </c>
      <c r="AC167" t="s">
        <v>1842</v>
      </c>
      <c r="AD167" t="s">
        <v>1465</v>
      </c>
      <c r="AE167" t="s">
        <v>1843</v>
      </c>
      <c r="AF167" t="s">
        <v>1844</v>
      </c>
      <c r="AG167" t="s">
        <v>1845</v>
      </c>
      <c r="AI167" t="s">
        <v>1847</v>
      </c>
      <c r="AK167" s="103">
        <v>43567</v>
      </c>
      <c r="AL167" s="103">
        <v>0.5083333333333333</v>
      </c>
      <c r="AM167" s="103"/>
      <c r="AN167" t="b">
        <v>1</v>
      </c>
      <c r="AO167" s="103"/>
      <c r="AP167" t="b">
        <v>0</v>
      </c>
      <c r="AQ167" s="103"/>
      <c r="AT167" s="103"/>
      <c r="AW167" s="103"/>
      <c r="AX167" s="103"/>
      <c r="AY167" t="b">
        <v>0</v>
      </c>
      <c r="AZ167" s="103"/>
      <c r="BB167" s="103"/>
      <c r="BC167" s="103"/>
      <c r="BD167" s="103"/>
      <c r="BE167" s="103"/>
      <c r="BF167" t="s">
        <v>1848</v>
      </c>
      <c r="BH167" t="b">
        <v>0</v>
      </c>
      <c r="BI167" s="103"/>
      <c r="BJ167" s="103" t="s">
        <v>1840</v>
      </c>
      <c r="BK167" s="103" t="s">
        <v>1977</v>
      </c>
      <c r="BL167" s="103"/>
      <c r="BM167" s="103"/>
      <c r="BN167" s="103"/>
      <c r="BO167" s="103" t="b">
        <v>0</v>
      </c>
      <c r="BP167" s="103" t="b">
        <v>0</v>
      </c>
      <c r="BQ167" s="103"/>
      <c r="BR167" s="103" t="b">
        <v>0</v>
      </c>
      <c r="BS167" s="103"/>
      <c r="BT167" s="103" t="b">
        <v>0</v>
      </c>
      <c r="BU167" s="103" t="b">
        <v>0</v>
      </c>
      <c r="BV167" s="103" t="b">
        <v>0</v>
      </c>
      <c r="BW167" s="103"/>
      <c r="BX167" s="103" t="s">
        <v>1477</v>
      </c>
      <c r="BY167" s="103" t="s">
        <v>1846</v>
      </c>
      <c r="BZ167" s="103"/>
      <c r="CA167" s="103"/>
      <c r="CB167" s="103"/>
    </row>
    <row r="168" spans="1:80" x14ac:dyDescent="0.35">
      <c r="A168" t="s">
        <v>1849</v>
      </c>
      <c r="B168">
        <v>150</v>
      </c>
      <c r="C168">
        <v>2019</v>
      </c>
      <c r="D168" t="b">
        <v>1</v>
      </c>
      <c r="E168" t="s">
        <v>1099</v>
      </c>
      <c r="F168" t="s">
        <v>290</v>
      </c>
      <c r="G168" t="s">
        <v>1100</v>
      </c>
      <c r="I168" t="s">
        <v>3100</v>
      </c>
      <c r="J168" t="s">
        <v>3101</v>
      </c>
      <c r="K168" t="s">
        <v>1850</v>
      </c>
      <c r="L168" t="s">
        <v>1851</v>
      </c>
      <c r="M168" t="s">
        <v>1852</v>
      </c>
      <c r="N168" t="s">
        <v>352</v>
      </c>
      <c r="O168" t="s">
        <v>1789</v>
      </c>
      <c r="P168" t="s">
        <v>1108</v>
      </c>
      <c r="Q168" t="s">
        <v>1099</v>
      </c>
      <c r="R168" t="s">
        <v>355</v>
      </c>
      <c r="S168" t="s">
        <v>1109</v>
      </c>
      <c r="T168">
        <v>650000</v>
      </c>
      <c r="U168">
        <v>543500</v>
      </c>
      <c r="V168">
        <v>78000</v>
      </c>
      <c r="W168">
        <v>28500</v>
      </c>
      <c r="X168">
        <v>41990</v>
      </c>
      <c r="Y168" t="s">
        <v>1853</v>
      </c>
      <c r="Z168" t="s">
        <v>377</v>
      </c>
      <c r="AA168" t="s">
        <v>359</v>
      </c>
      <c r="AB168" t="s">
        <v>550</v>
      </c>
      <c r="AC168" t="s">
        <v>1854</v>
      </c>
      <c r="AD168" t="s">
        <v>1099</v>
      </c>
      <c r="AE168" t="s">
        <v>1855</v>
      </c>
      <c r="AF168" t="s">
        <v>1844</v>
      </c>
      <c r="AG168" t="s">
        <v>1845</v>
      </c>
      <c r="AI168" t="s">
        <v>3102</v>
      </c>
      <c r="AK168" s="103">
        <v>43567</v>
      </c>
      <c r="AL168" s="103">
        <v>0.50902777777777775</v>
      </c>
      <c r="AM168" s="103"/>
      <c r="AN168" t="b">
        <v>1</v>
      </c>
      <c r="AO168" s="103"/>
      <c r="AP168" t="b">
        <v>0</v>
      </c>
      <c r="AQ168" s="103"/>
      <c r="AT168" s="103"/>
      <c r="AU168" t="s">
        <v>2502</v>
      </c>
      <c r="AW168" s="103">
        <v>43770</v>
      </c>
      <c r="AX168" s="103">
        <v>44500</v>
      </c>
      <c r="AY168" t="b">
        <v>1</v>
      </c>
      <c r="AZ168" s="103">
        <v>44926</v>
      </c>
      <c r="BB168" s="103">
        <v>43543</v>
      </c>
      <c r="BC168" s="103" t="s">
        <v>3516</v>
      </c>
      <c r="BD168" s="103">
        <v>43570</v>
      </c>
      <c r="BE168" s="103">
        <v>43707</v>
      </c>
      <c r="BF168" t="s">
        <v>1857</v>
      </c>
      <c r="BH168" t="b">
        <v>0</v>
      </c>
      <c r="BI168" s="103"/>
      <c r="BJ168" s="103" t="s">
        <v>1840</v>
      </c>
      <c r="BK168" s="103" t="s">
        <v>1977</v>
      </c>
      <c r="BL168" s="103"/>
      <c r="BM168" s="103" t="s">
        <v>2560</v>
      </c>
      <c r="BN168" s="103" t="s">
        <v>2503</v>
      </c>
      <c r="BO168" s="103" t="b">
        <v>0</v>
      </c>
      <c r="BP168" s="103" t="b">
        <v>0</v>
      </c>
      <c r="BQ168" s="103"/>
      <c r="BR168" s="103" t="b">
        <v>0</v>
      </c>
      <c r="BS168" s="103"/>
      <c r="BT168" s="103" t="b">
        <v>0</v>
      </c>
      <c r="BU168" s="103" t="b">
        <v>0</v>
      </c>
      <c r="BV168" s="103" t="b">
        <v>0</v>
      </c>
      <c r="BW168" s="103"/>
      <c r="BX168" s="103" t="s">
        <v>1856</v>
      </c>
      <c r="BY168" s="103" t="s">
        <v>1846</v>
      </c>
      <c r="BZ168" s="103"/>
      <c r="CA168" s="103"/>
      <c r="CB168" s="103"/>
    </row>
    <row r="169" spans="1:80" x14ac:dyDescent="0.35">
      <c r="A169" t="s">
        <v>1867</v>
      </c>
      <c r="B169">
        <v>151</v>
      </c>
      <c r="C169">
        <v>2019</v>
      </c>
      <c r="D169" t="b">
        <v>1</v>
      </c>
      <c r="E169" t="s">
        <v>1228</v>
      </c>
      <c r="F169" t="s">
        <v>290</v>
      </c>
      <c r="G169" t="s">
        <v>1229</v>
      </c>
      <c r="I169" t="s">
        <v>3103</v>
      </c>
      <c r="K169" t="s">
        <v>2504</v>
      </c>
      <c r="L169" t="s">
        <v>1414</v>
      </c>
      <c r="M169" t="s">
        <v>1868</v>
      </c>
      <c r="N169" t="s">
        <v>446</v>
      </c>
      <c r="O169" t="s">
        <v>1789</v>
      </c>
      <c r="P169" t="s">
        <v>1234</v>
      </c>
      <c r="Q169" t="s">
        <v>1228</v>
      </c>
      <c r="R169" t="s">
        <v>355</v>
      </c>
      <c r="S169" t="s">
        <v>1235</v>
      </c>
      <c r="T169">
        <v>175000</v>
      </c>
      <c r="U169">
        <v>175000</v>
      </c>
      <c r="V169">
        <v>0</v>
      </c>
      <c r="W169">
        <v>0</v>
      </c>
      <c r="X169">
        <v>55600</v>
      </c>
      <c r="Y169" t="s">
        <v>1869</v>
      </c>
      <c r="Z169" t="s">
        <v>377</v>
      </c>
      <c r="AA169" t="s">
        <v>359</v>
      </c>
      <c r="AB169" t="s">
        <v>550</v>
      </c>
      <c r="AC169" t="s">
        <v>1870</v>
      </c>
      <c r="AD169" t="s">
        <v>1228</v>
      </c>
      <c r="AE169" t="s">
        <v>1237</v>
      </c>
      <c r="AF169" t="s">
        <v>1871</v>
      </c>
      <c r="AG169" t="s">
        <v>1491</v>
      </c>
      <c r="AH169" t="s">
        <v>522</v>
      </c>
      <c r="AI169" t="s">
        <v>3104</v>
      </c>
      <c r="AK169" s="103">
        <v>43567</v>
      </c>
      <c r="AL169" s="103">
        <v>0.46666666666666667</v>
      </c>
      <c r="AM169" s="103"/>
      <c r="AN169" t="b">
        <v>1</v>
      </c>
      <c r="AO169" s="103"/>
      <c r="AP169" t="b">
        <v>0</v>
      </c>
      <c r="AQ169" s="103"/>
      <c r="AT169" s="103"/>
      <c r="AU169" t="s">
        <v>2505</v>
      </c>
      <c r="AW169" s="103">
        <v>43770</v>
      </c>
      <c r="AX169" s="103">
        <v>44500</v>
      </c>
      <c r="AY169" t="b">
        <v>1</v>
      </c>
      <c r="AZ169" s="103">
        <v>44926</v>
      </c>
      <c r="BB169" s="103">
        <v>43784</v>
      </c>
      <c r="BC169" s="103" t="s">
        <v>3517</v>
      </c>
      <c r="BD169" s="103">
        <v>43881</v>
      </c>
      <c r="BE169" s="103">
        <v>43908</v>
      </c>
      <c r="BF169" t="s">
        <v>1874</v>
      </c>
      <c r="BH169" t="b">
        <v>1</v>
      </c>
      <c r="BI169" s="103"/>
      <c r="BJ169" s="103"/>
      <c r="BK169" s="103"/>
      <c r="BL169" s="103"/>
      <c r="BM169" s="103"/>
      <c r="BN169" s="103" t="s">
        <v>2500</v>
      </c>
      <c r="BO169" s="103" t="b">
        <v>0</v>
      </c>
      <c r="BP169" s="103" t="b">
        <v>0</v>
      </c>
      <c r="BQ169" s="103"/>
      <c r="BR169" s="103" t="b">
        <v>0</v>
      </c>
      <c r="BS169" s="103"/>
      <c r="BT169" s="103" t="b">
        <v>0</v>
      </c>
      <c r="BU169" s="103" t="b">
        <v>0</v>
      </c>
      <c r="BV169" s="103" t="b">
        <v>0</v>
      </c>
      <c r="BW169" s="103"/>
      <c r="BX169" s="103" t="s">
        <v>1872</v>
      </c>
      <c r="BY169" s="103" t="s">
        <v>1873</v>
      </c>
      <c r="BZ169" s="103"/>
      <c r="CA169" s="103"/>
      <c r="CB169" s="103"/>
    </row>
    <row r="170" spans="1:80" x14ac:dyDescent="0.35">
      <c r="A170" t="s">
        <v>1875</v>
      </c>
      <c r="B170">
        <v>152</v>
      </c>
      <c r="C170">
        <v>2019</v>
      </c>
      <c r="D170" t="b">
        <v>1</v>
      </c>
      <c r="E170" t="s">
        <v>1876</v>
      </c>
      <c r="F170" t="s">
        <v>290</v>
      </c>
      <c r="G170" t="s">
        <v>1878</v>
      </c>
      <c r="I170" t="s">
        <v>2507</v>
      </c>
      <c r="J170" t="s">
        <v>2508</v>
      </c>
      <c r="K170" t="s">
        <v>2509</v>
      </c>
      <c r="L170" t="s">
        <v>1879</v>
      </c>
      <c r="M170" t="s">
        <v>1880</v>
      </c>
      <c r="N170" t="s">
        <v>446</v>
      </c>
      <c r="O170" t="s">
        <v>1789</v>
      </c>
      <c r="P170" t="s">
        <v>1881</v>
      </c>
      <c r="Q170" t="s">
        <v>1876</v>
      </c>
      <c r="R170" t="s">
        <v>355</v>
      </c>
      <c r="S170" t="s">
        <v>1882</v>
      </c>
      <c r="T170">
        <v>900000</v>
      </c>
      <c r="U170">
        <v>781500</v>
      </c>
      <c r="V170">
        <v>90000</v>
      </c>
      <c r="W170">
        <v>28500</v>
      </c>
      <c r="X170">
        <v>86900</v>
      </c>
      <c r="Y170" t="s">
        <v>1883</v>
      </c>
      <c r="Z170" t="s">
        <v>377</v>
      </c>
      <c r="AA170" t="s">
        <v>378</v>
      </c>
      <c r="AB170" t="s">
        <v>360</v>
      </c>
      <c r="AC170" t="s">
        <v>1884</v>
      </c>
      <c r="AD170" t="s">
        <v>1885</v>
      </c>
      <c r="AE170" t="s">
        <v>1886</v>
      </c>
      <c r="AF170" t="s">
        <v>1887</v>
      </c>
      <c r="AG170" t="s">
        <v>1888</v>
      </c>
      <c r="AH170" t="s">
        <v>522</v>
      </c>
      <c r="AI170" t="s">
        <v>3105</v>
      </c>
      <c r="AK170" s="103">
        <v>43567</v>
      </c>
      <c r="AL170" s="103">
        <v>0.40347222222222223</v>
      </c>
      <c r="AM170" s="103"/>
      <c r="AN170" t="b">
        <v>1</v>
      </c>
      <c r="AO170" s="103"/>
      <c r="AP170" t="b">
        <v>0</v>
      </c>
      <c r="AQ170" s="103"/>
      <c r="AT170" s="103"/>
      <c r="AU170" t="s">
        <v>2510</v>
      </c>
      <c r="AW170" s="103">
        <v>43770</v>
      </c>
      <c r="AX170" s="103">
        <v>44561</v>
      </c>
      <c r="AY170" t="b">
        <v>1</v>
      </c>
      <c r="AZ170" s="103">
        <v>45107</v>
      </c>
      <c r="BB170" s="103">
        <v>43552</v>
      </c>
      <c r="BC170" s="103" t="s">
        <v>3518</v>
      </c>
      <c r="BD170" s="103">
        <v>43756</v>
      </c>
      <c r="BE170" s="103">
        <v>43801</v>
      </c>
      <c r="BF170" t="s">
        <v>1891</v>
      </c>
      <c r="BH170" t="b">
        <v>0</v>
      </c>
      <c r="BI170" s="103"/>
      <c r="BJ170" s="103" t="s">
        <v>1877</v>
      </c>
      <c r="BK170" s="103" t="s">
        <v>2506</v>
      </c>
      <c r="BL170" s="103"/>
      <c r="BM170" s="103"/>
      <c r="BN170" s="103"/>
      <c r="BO170" s="103" t="b">
        <v>0</v>
      </c>
      <c r="BP170" s="103" t="b">
        <v>0</v>
      </c>
      <c r="BQ170" s="103"/>
      <c r="BR170" s="103" t="b">
        <v>0</v>
      </c>
      <c r="BS170" s="103"/>
      <c r="BT170" s="103" t="b">
        <v>0</v>
      </c>
      <c r="BU170" s="103" t="b">
        <v>0</v>
      </c>
      <c r="BV170" s="103" t="b">
        <v>0</v>
      </c>
      <c r="BW170" s="103"/>
      <c r="BX170" s="103" t="s">
        <v>1889</v>
      </c>
      <c r="BY170" s="103" t="s">
        <v>1890</v>
      </c>
      <c r="BZ170" s="103"/>
      <c r="CA170" s="103"/>
      <c r="CB170" s="103"/>
    </row>
    <row r="171" spans="1:80" x14ac:dyDescent="0.35">
      <c r="A171" t="s">
        <v>1892</v>
      </c>
      <c r="B171">
        <v>153</v>
      </c>
      <c r="C171">
        <v>2019</v>
      </c>
      <c r="D171" t="b">
        <v>1</v>
      </c>
      <c r="E171" t="s">
        <v>441</v>
      </c>
      <c r="F171" t="s">
        <v>290</v>
      </c>
      <c r="G171" t="s">
        <v>443</v>
      </c>
      <c r="I171" t="s">
        <v>2512</v>
      </c>
      <c r="J171" t="s">
        <v>2513</v>
      </c>
      <c r="K171" t="s">
        <v>2514</v>
      </c>
      <c r="L171" t="s">
        <v>444</v>
      </c>
      <c r="M171" t="s">
        <v>445</v>
      </c>
      <c r="N171" t="s">
        <v>446</v>
      </c>
      <c r="O171" t="s">
        <v>1789</v>
      </c>
      <c r="P171" t="s">
        <v>447</v>
      </c>
      <c r="Q171" t="s">
        <v>441</v>
      </c>
      <c r="R171" t="s">
        <v>355</v>
      </c>
      <c r="S171" t="s">
        <v>1893</v>
      </c>
      <c r="T171">
        <v>1500000</v>
      </c>
      <c r="U171">
        <v>1321500</v>
      </c>
      <c r="V171">
        <v>150000</v>
      </c>
      <c r="W171">
        <v>28500</v>
      </c>
      <c r="X171">
        <v>75000</v>
      </c>
      <c r="Y171" t="s">
        <v>1512</v>
      </c>
      <c r="Z171" t="s">
        <v>377</v>
      </c>
      <c r="AA171" t="s">
        <v>378</v>
      </c>
      <c r="AB171" t="s">
        <v>360</v>
      </c>
      <c r="AC171" t="s">
        <v>1819</v>
      </c>
      <c r="AD171" t="s">
        <v>1894</v>
      </c>
      <c r="AE171" t="s">
        <v>451</v>
      </c>
      <c r="AF171" t="s">
        <v>2515</v>
      </c>
      <c r="AG171" t="s">
        <v>1513</v>
      </c>
      <c r="AH171" t="s">
        <v>393</v>
      </c>
      <c r="AI171" t="s">
        <v>1896</v>
      </c>
      <c r="AK171" s="103">
        <v>43566</v>
      </c>
      <c r="AL171" s="103">
        <v>0.55069444444444449</v>
      </c>
      <c r="AM171" s="103"/>
      <c r="AN171" t="b">
        <v>1</v>
      </c>
      <c r="AO171" s="103"/>
      <c r="AP171" t="b">
        <v>0</v>
      </c>
      <c r="AQ171" s="103"/>
      <c r="AR171" t="s">
        <v>2516</v>
      </c>
      <c r="AT171" s="103"/>
      <c r="AU171" t="s">
        <v>2517</v>
      </c>
      <c r="AW171" s="103">
        <v>43770</v>
      </c>
      <c r="AX171" s="103">
        <v>44500</v>
      </c>
      <c r="AY171" t="b">
        <v>1</v>
      </c>
      <c r="AZ171" s="103">
        <v>45047</v>
      </c>
      <c r="BA171" t="s">
        <v>3647</v>
      </c>
      <c r="BB171" s="103">
        <v>43560</v>
      </c>
      <c r="BC171" s="103" t="s">
        <v>3519</v>
      </c>
      <c r="BD171" s="103">
        <v>43773</v>
      </c>
      <c r="BE171" s="103">
        <v>43801</v>
      </c>
      <c r="BF171" t="s">
        <v>1897</v>
      </c>
      <c r="BH171" t="b">
        <v>0</v>
      </c>
      <c r="BI171" s="103"/>
      <c r="BJ171" s="103" t="s">
        <v>442</v>
      </c>
      <c r="BK171" s="103" t="s">
        <v>2511</v>
      </c>
      <c r="BL171" s="103"/>
      <c r="BM171" s="103"/>
      <c r="BN171" s="103" t="s">
        <v>2518</v>
      </c>
      <c r="BO171" s="103" t="b">
        <v>0</v>
      </c>
      <c r="BP171" s="103" t="b">
        <v>0</v>
      </c>
      <c r="BQ171" s="103" t="s">
        <v>3648</v>
      </c>
      <c r="BR171" s="103" t="b">
        <v>0</v>
      </c>
      <c r="BS171" s="103"/>
      <c r="BT171" s="103" t="b">
        <v>0</v>
      </c>
      <c r="BU171" s="103" t="b">
        <v>0</v>
      </c>
      <c r="BV171" s="103" t="b">
        <v>0</v>
      </c>
      <c r="BW171" s="103"/>
      <c r="BX171" s="103" t="s">
        <v>1895</v>
      </c>
      <c r="BY171" s="103" t="s">
        <v>1011</v>
      </c>
      <c r="BZ171" s="103"/>
      <c r="CA171" s="103"/>
      <c r="CB171" s="103"/>
    </row>
    <row r="172" spans="1:80" x14ac:dyDescent="0.35">
      <c r="A172" t="s">
        <v>1781</v>
      </c>
      <c r="B172">
        <v>145</v>
      </c>
      <c r="C172">
        <v>2019</v>
      </c>
      <c r="D172" t="b">
        <v>1</v>
      </c>
      <c r="E172" t="s">
        <v>1782</v>
      </c>
      <c r="F172" t="s">
        <v>290</v>
      </c>
      <c r="G172" t="s">
        <v>1784</v>
      </c>
      <c r="I172" t="s">
        <v>1785</v>
      </c>
      <c r="J172" t="s">
        <v>1786</v>
      </c>
      <c r="K172" t="s">
        <v>2494</v>
      </c>
      <c r="L172" t="s">
        <v>1787</v>
      </c>
      <c r="M172" t="s">
        <v>1788</v>
      </c>
      <c r="N172" t="s">
        <v>352</v>
      </c>
      <c r="O172" t="s">
        <v>1789</v>
      </c>
      <c r="P172" t="s">
        <v>1790</v>
      </c>
      <c r="Q172" t="s">
        <v>1782</v>
      </c>
      <c r="R172" t="s">
        <v>355</v>
      </c>
      <c r="S172" t="s">
        <v>1791</v>
      </c>
      <c r="T172">
        <v>350000</v>
      </c>
      <c r="U172">
        <v>0</v>
      </c>
      <c r="V172">
        <v>321500</v>
      </c>
      <c r="W172">
        <v>28500</v>
      </c>
      <c r="Y172" t="s">
        <v>1792</v>
      </c>
      <c r="Z172" t="s">
        <v>1777</v>
      </c>
      <c r="AA172" t="s">
        <v>378</v>
      </c>
      <c r="AB172" t="s">
        <v>1793</v>
      </c>
      <c r="AC172" t="s">
        <v>1794</v>
      </c>
      <c r="AD172" t="s">
        <v>1779</v>
      </c>
      <c r="AE172" t="s">
        <v>1795</v>
      </c>
      <c r="AF172" t="s">
        <v>1783</v>
      </c>
      <c r="AG172" t="s">
        <v>1796</v>
      </c>
      <c r="AH172" t="s">
        <v>367</v>
      </c>
      <c r="AI172" t="s">
        <v>1800</v>
      </c>
      <c r="AK172" s="103">
        <v>43566</v>
      </c>
      <c r="AL172" s="103">
        <v>0.44791666666666669</v>
      </c>
      <c r="AM172" s="103"/>
      <c r="AN172" t="b">
        <v>1</v>
      </c>
      <c r="AO172" s="103"/>
      <c r="AP172" t="b">
        <v>0</v>
      </c>
      <c r="AQ172" s="103"/>
      <c r="AT172" s="103"/>
      <c r="AV172" t="s">
        <v>2495</v>
      </c>
      <c r="AW172" s="103">
        <v>43800</v>
      </c>
      <c r="AX172" s="103">
        <v>44227</v>
      </c>
      <c r="AY172" t="b">
        <v>1</v>
      </c>
      <c r="AZ172" s="103">
        <v>44864</v>
      </c>
      <c r="BB172" s="103">
        <v>43529</v>
      </c>
      <c r="BC172" s="103" t="s">
        <v>3510</v>
      </c>
      <c r="BD172" s="103">
        <v>43607</v>
      </c>
      <c r="BE172" s="103">
        <v>43707</v>
      </c>
      <c r="BF172" t="s">
        <v>1801</v>
      </c>
      <c r="BH172" t="b">
        <v>1</v>
      </c>
      <c r="BI172" s="103">
        <v>43707</v>
      </c>
      <c r="BJ172" s="103" t="s">
        <v>1783</v>
      </c>
      <c r="BK172" s="103" t="s">
        <v>2303</v>
      </c>
      <c r="BL172" s="103"/>
      <c r="BM172" s="103" t="s">
        <v>2607</v>
      </c>
      <c r="BN172" s="103" t="s">
        <v>2496</v>
      </c>
      <c r="BO172" s="103" t="b">
        <v>0</v>
      </c>
      <c r="BP172" s="103" t="b">
        <v>0</v>
      </c>
      <c r="BQ172" s="103"/>
      <c r="BR172" s="103" t="b">
        <v>0</v>
      </c>
      <c r="BS172" s="103"/>
      <c r="BT172" s="103" t="b">
        <v>1</v>
      </c>
      <c r="BU172" s="103" t="b">
        <v>0</v>
      </c>
      <c r="BV172" s="103" t="b">
        <v>0</v>
      </c>
      <c r="BW172" s="103"/>
      <c r="BX172" s="103" t="s">
        <v>1797</v>
      </c>
      <c r="BY172" s="103" t="s">
        <v>1798</v>
      </c>
      <c r="BZ172" s="103"/>
      <c r="CA172" s="103"/>
      <c r="CB172" s="103"/>
    </row>
    <row r="173" spans="1:80" x14ac:dyDescent="0.35">
      <c r="A173" t="s">
        <v>1898</v>
      </c>
      <c r="B173">
        <v>154</v>
      </c>
      <c r="C173">
        <v>2019</v>
      </c>
      <c r="D173" t="b">
        <v>1</v>
      </c>
      <c r="E173" t="s">
        <v>1518</v>
      </c>
      <c r="F173" t="s">
        <v>290</v>
      </c>
      <c r="G173" t="s">
        <v>1519</v>
      </c>
      <c r="I173" t="s">
        <v>2519</v>
      </c>
      <c r="J173" t="s">
        <v>2520</v>
      </c>
      <c r="K173" t="s">
        <v>2521</v>
      </c>
      <c r="L173" t="s">
        <v>1524</v>
      </c>
      <c r="M173" t="s">
        <v>1525</v>
      </c>
      <c r="N173" t="s">
        <v>446</v>
      </c>
      <c r="O173" t="s">
        <v>1526</v>
      </c>
      <c r="P173" t="s">
        <v>1527</v>
      </c>
      <c r="Q173" t="s">
        <v>1518</v>
      </c>
      <c r="R173" t="s">
        <v>355</v>
      </c>
      <c r="S173" t="s">
        <v>1528</v>
      </c>
      <c r="T173">
        <v>1100000</v>
      </c>
      <c r="U173">
        <v>1067000</v>
      </c>
      <c r="W173">
        <v>33000</v>
      </c>
      <c r="X173">
        <v>90500</v>
      </c>
      <c r="Y173" t="s">
        <v>1529</v>
      </c>
      <c r="Z173" t="s">
        <v>377</v>
      </c>
      <c r="AA173" t="s">
        <v>378</v>
      </c>
      <c r="AB173" t="s">
        <v>360</v>
      </c>
      <c r="AC173" t="s">
        <v>1070</v>
      </c>
      <c r="AD173" t="s">
        <v>1518</v>
      </c>
      <c r="AE173" t="s">
        <v>1530</v>
      </c>
      <c r="AF173" t="s">
        <v>1531</v>
      </c>
      <c r="AG173" t="s">
        <v>1532</v>
      </c>
      <c r="AH173" t="s">
        <v>553</v>
      </c>
      <c r="AI173" t="s">
        <v>1901</v>
      </c>
      <c r="AK173" s="103">
        <v>43567</v>
      </c>
      <c r="AL173" s="103">
        <v>0.54166666666666663</v>
      </c>
      <c r="AM173" s="103"/>
      <c r="AN173" t="b">
        <v>1</v>
      </c>
      <c r="AO173" s="103"/>
      <c r="AP173" t="b">
        <v>0</v>
      </c>
      <c r="AQ173" s="103"/>
      <c r="AS173" t="s">
        <v>1902</v>
      </c>
      <c r="AT173" s="103"/>
      <c r="AU173" t="s">
        <v>2522</v>
      </c>
      <c r="AW173" s="103">
        <v>43770</v>
      </c>
      <c r="AX173" s="103">
        <v>44500</v>
      </c>
      <c r="AY173" t="b">
        <v>1</v>
      </c>
      <c r="AZ173" s="103">
        <v>45107</v>
      </c>
      <c r="BA173" t="s">
        <v>3106</v>
      </c>
      <c r="BB173" s="103">
        <v>43552</v>
      </c>
      <c r="BC173" s="103" t="s">
        <v>3520</v>
      </c>
      <c r="BD173" s="103">
        <v>43775</v>
      </c>
      <c r="BE173" s="103">
        <v>43801</v>
      </c>
      <c r="BF173" t="s">
        <v>1903</v>
      </c>
      <c r="BH173" t="b">
        <v>0</v>
      </c>
      <c r="BI173" s="103"/>
      <c r="BJ173" s="103" t="s">
        <v>1899</v>
      </c>
      <c r="BK173" s="103" t="s">
        <v>2237</v>
      </c>
      <c r="BL173" s="103">
        <v>700000</v>
      </c>
      <c r="BM173" s="103"/>
      <c r="BN173" s="103" t="s">
        <v>2523</v>
      </c>
      <c r="BO173" s="103" t="b">
        <v>0</v>
      </c>
      <c r="BP173" s="103" t="b">
        <v>0</v>
      </c>
      <c r="BQ173" s="103"/>
      <c r="BR173" s="103" t="b">
        <v>0</v>
      </c>
      <c r="BS173" s="103"/>
      <c r="BT173" s="103" t="b">
        <v>0</v>
      </c>
      <c r="BU173" s="103" t="b">
        <v>0</v>
      </c>
      <c r="BV173" s="103" t="b">
        <v>0</v>
      </c>
      <c r="BW173" s="103">
        <v>1100000</v>
      </c>
      <c r="BX173" s="103" t="s">
        <v>1533</v>
      </c>
      <c r="BY173" s="103" t="s">
        <v>1900</v>
      </c>
      <c r="BZ173" s="103"/>
      <c r="CA173" s="103"/>
      <c r="CB173" s="103"/>
    </row>
    <row r="174" spans="1:80" hidden="1" x14ac:dyDescent="0.35">
      <c r="A174" t="s">
        <v>1904</v>
      </c>
      <c r="B174">
        <v>155</v>
      </c>
      <c r="C174">
        <v>2019</v>
      </c>
      <c r="D174" t="b">
        <v>0</v>
      </c>
      <c r="E174" t="s">
        <v>583</v>
      </c>
      <c r="F174" t="s">
        <v>290</v>
      </c>
      <c r="G174" t="s">
        <v>585</v>
      </c>
      <c r="L174" t="s">
        <v>1905</v>
      </c>
      <c r="M174" t="s">
        <v>587</v>
      </c>
      <c r="N174" t="s">
        <v>446</v>
      </c>
      <c r="O174" t="s">
        <v>1789</v>
      </c>
      <c r="P174" t="s">
        <v>589</v>
      </c>
      <c r="Q174" t="s">
        <v>583</v>
      </c>
      <c r="R174" t="s">
        <v>355</v>
      </c>
      <c r="S174" t="s">
        <v>590</v>
      </c>
      <c r="T174">
        <v>1000000</v>
      </c>
      <c r="U174">
        <v>0</v>
      </c>
      <c r="V174">
        <v>0</v>
      </c>
      <c r="W174">
        <v>0</v>
      </c>
      <c r="Y174" t="s">
        <v>1906</v>
      </c>
      <c r="Z174" t="s">
        <v>377</v>
      </c>
      <c r="AC174" t="s">
        <v>1830</v>
      </c>
      <c r="AD174" t="s">
        <v>583</v>
      </c>
      <c r="AE174" t="s">
        <v>1907</v>
      </c>
      <c r="AF174" t="s">
        <v>584</v>
      </c>
      <c r="AG174" t="s">
        <v>653</v>
      </c>
      <c r="AH174" t="s">
        <v>408</v>
      </c>
      <c r="AI174" t="s">
        <v>1909</v>
      </c>
      <c r="AK174" s="103">
        <v>43567</v>
      </c>
      <c r="AL174" s="103">
        <v>0.50138888888888888</v>
      </c>
      <c r="AM174" s="103"/>
      <c r="AN174" t="b">
        <v>1</v>
      </c>
      <c r="AO174" s="103"/>
      <c r="AP174" t="b">
        <v>0</v>
      </c>
      <c r="AQ174" s="103"/>
      <c r="AT174" s="103"/>
      <c r="AW174" s="103"/>
      <c r="AX174" s="103"/>
      <c r="AY174" t="b">
        <v>0</v>
      </c>
      <c r="AZ174" s="103"/>
      <c r="BB174" s="103"/>
      <c r="BC174" s="103"/>
      <c r="BD174" s="103"/>
      <c r="BE174" s="103"/>
      <c r="BF174" t="s">
        <v>1848</v>
      </c>
      <c r="BH174" t="b">
        <v>0</v>
      </c>
      <c r="BI174" s="103"/>
      <c r="BJ174" s="103"/>
      <c r="BK174" s="103"/>
      <c r="BL174" s="103"/>
      <c r="BM174" s="103"/>
      <c r="BN174" s="103"/>
      <c r="BO174" s="103" t="b">
        <v>0</v>
      </c>
      <c r="BP174" s="103" t="b">
        <v>0</v>
      </c>
      <c r="BQ174" s="103"/>
      <c r="BR174" s="103" t="b">
        <v>0</v>
      </c>
      <c r="BS174" s="103"/>
      <c r="BT174" s="103" t="b">
        <v>0</v>
      </c>
      <c r="BU174" s="103" t="b">
        <v>0</v>
      </c>
      <c r="BV174" s="103" t="b">
        <v>0</v>
      </c>
      <c r="BW174" s="103"/>
      <c r="BX174" s="103" t="s">
        <v>1908</v>
      </c>
      <c r="BY174" s="103"/>
      <c r="BZ174" s="103"/>
      <c r="CA174" s="103"/>
      <c r="CB174" s="103"/>
    </row>
    <row r="175" spans="1:80" x14ac:dyDescent="0.35">
      <c r="A175" t="s">
        <v>1910</v>
      </c>
      <c r="B175">
        <v>156</v>
      </c>
      <c r="C175">
        <v>2019</v>
      </c>
      <c r="D175" t="b">
        <v>1</v>
      </c>
      <c r="E175" t="s">
        <v>1551</v>
      </c>
      <c r="F175" t="s">
        <v>290</v>
      </c>
      <c r="G175" t="s">
        <v>1552</v>
      </c>
      <c r="I175" t="s">
        <v>3107</v>
      </c>
      <c r="J175" t="s">
        <v>3108</v>
      </c>
      <c r="K175" t="s">
        <v>3109</v>
      </c>
      <c r="L175" t="s">
        <v>1912</v>
      </c>
      <c r="M175" t="s">
        <v>1913</v>
      </c>
      <c r="N175" t="s">
        <v>352</v>
      </c>
      <c r="O175" t="s">
        <v>1789</v>
      </c>
      <c r="P175" t="s">
        <v>1556</v>
      </c>
      <c r="Q175" t="s">
        <v>1551</v>
      </c>
      <c r="R175" t="s">
        <v>355</v>
      </c>
      <c r="S175" t="s">
        <v>1557</v>
      </c>
      <c r="T175">
        <v>1479021</v>
      </c>
      <c r="U175">
        <v>1273039</v>
      </c>
      <c r="V175">
        <v>177482</v>
      </c>
      <c r="W175">
        <v>28500</v>
      </c>
      <c r="X175">
        <v>337550</v>
      </c>
      <c r="Y175" t="s">
        <v>1914</v>
      </c>
      <c r="Z175" t="s">
        <v>377</v>
      </c>
      <c r="AA175" t="s">
        <v>378</v>
      </c>
      <c r="AB175" t="s">
        <v>360</v>
      </c>
      <c r="AC175" t="s">
        <v>1915</v>
      </c>
      <c r="AD175" t="s">
        <v>1551</v>
      </c>
      <c r="AE175" t="s">
        <v>1916</v>
      </c>
      <c r="AF175" t="s">
        <v>1917</v>
      </c>
      <c r="AG175" t="s">
        <v>1918</v>
      </c>
      <c r="AH175" t="s">
        <v>367</v>
      </c>
      <c r="AI175" t="s">
        <v>1920</v>
      </c>
      <c r="AK175" s="103">
        <v>43567</v>
      </c>
      <c r="AL175" s="103">
        <v>0.51041666666666663</v>
      </c>
      <c r="AM175" s="103"/>
      <c r="AN175" t="b">
        <v>1</v>
      </c>
      <c r="AO175" s="103"/>
      <c r="AP175" t="b">
        <v>0</v>
      </c>
      <c r="AQ175" s="103"/>
      <c r="AT175" s="103"/>
      <c r="AU175" t="s">
        <v>2524</v>
      </c>
      <c r="AW175" s="103">
        <v>43770</v>
      </c>
      <c r="AX175" s="103">
        <v>44500</v>
      </c>
      <c r="AY175" t="b">
        <v>1</v>
      </c>
      <c r="AZ175" s="103">
        <v>44681</v>
      </c>
      <c r="BB175" s="103">
        <v>43543</v>
      </c>
      <c r="BC175" s="103" t="s">
        <v>3516</v>
      </c>
      <c r="BD175" s="103">
        <v>43606</v>
      </c>
      <c r="BE175" s="103">
        <v>43707</v>
      </c>
      <c r="BF175" t="s">
        <v>1921</v>
      </c>
      <c r="BH175" t="b">
        <v>0</v>
      </c>
      <c r="BI175" s="103"/>
      <c r="BJ175" s="103" t="s">
        <v>1911</v>
      </c>
      <c r="BK175" s="103" t="s">
        <v>1977</v>
      </c>
      <c r="BL175" s="103"/>
      <c r="BM175" s="103" t="s">
        <v>2607</v>
      </c>
      <c r="BN175" s="103"/>
      <c r="BO175" s="103" t="b">
        <v>0</v>
      </c>
      <c r="BP175" s="103" t="b">
        <v>0</v>
      </c>
      <c r="BQ175" s="103"/>
      <c r="BR175" s="103" t="b">
        <v>0</v>
      </c>
      <c r="BS175" s="103" t="s">
        <v>3097</v>
      </c>
      <c r="BT175" s="103" t="b">
        <v>1</v>
      </c>
      <c r="BU175" s="103" t="b">
        <v>0</v>
      </c>
      <c r="BV175" s="103" t="b">
        <v>0</v>
      </c>
      <c r="BW175" s="103"/>
      <c r="BX175" s="103" t="s">
        <v>3110</v>
      </c>
      <c r="BY175" s="103" t="s">
        <v>1919</v>
      </c>
      <c r="BZ175" s="103"/>
      <c r="CA175" s="103"/>
      <c r="CB175" s="103"/>
    </row>
    <row r="176" spans="1:80" hidden="1" x14ac:dyDescent="0.35">
      <c r="A176" t="s">
        <v>1922</v>
      </c>
      <c r="B176">
        <v>159</v>
      </c>
      <c r="C176">
        <v>2019</v>
      </c>
      <c r="D176" t="b">
        <v>0</v>
      </c>
      <c r="E176" t="s">
        <v>1923</v>
      </c>
      <c r="F176" t="s">
        <v>290</v>
      </c>
      <c r="G176" t="s">
        <v>1924</v>
      </c>
      <c r="L176" t="s">
        <v>1925</v>
      </c>
      <c r="M176" t="s">
        <v>1926</v>
      </c>
      <c r="N176" t="s">
        <v>446</v>
      </c>
      <c r="O176" t="s">
        <v>1789</v>
      </c>
      <c r="P176" t="s">
        <v>1927</v>
      </c>
      <c r="Q176" t="s">
        <v>1923</v>
      </c>
      <c r="R176" t="s">
        <v>1928</v>
      </c>
      <c r="S176" t="s">
        <v>1929</v>
      </c>
      <c r="T176">
        <v>400000</v>
      </c>
      <c r="U176">
        <v>0</v>
      </c>
      <c r="V176">
        <v>0</v>
      </c>
      <c r="W176">
        <v>0</v>
      </c>
      <c r="Y176" t="s">
        <v>1930</v>
      </c>
      <c r="Z176" t="s">
        <v>358</v>
      </c>
      <c r="AC176" t="s">
        <v>361</v>
      </c>
      <c r="AD176" t="s">
        <v>362</v>
      </c>
      <c r="AE176" t="s">
        <v>1931</v>
      </c>
      <c r="AF176" t="s">
        <v>1932</v>
      </c>
      <c r="AG176" t="s">
        <v>1933</v>
      </c>
      <c r="AH176" t="s">
        <v>553</v>
      </c>
      <c r="AK176" s="103">
        <v>43567</v>
      </c>
      <c r="AL176" s="103">
        <v>0.5</v>
      </c>
      <c r="AM176" s="103"/>
      <c r="AN176" t="b">
        <v>1</v>
      </c>
      <c r="AO176" s="103"/>
      <c r="AP176" t="b">
        <v>0</v>
      </c>
      <c r="AQ176" s="103"/>
      <c r="AT176" s="103"/>
      <c r="AW176" s="103"/>
      <c r="AX176" s="103"/>
      <c r="AY176" t="b">
        <v>0</v>
      </c>
      <c r="AZ176" s="103"/>
      <c r="BB176" s="103"/>
      <c r="BC176" s="103"/>
      <c r="BD176" s="103"/>
      <c r="BE176" s="103"/>
      <c r="BF176" t="s">
        <v>1848</v>
      </c>
      <c r="BH176" t="b">
        <v>0</v>
      </c>
      <c r="BI176" s="103"/>
      <c r="BJ176" s="103" t="s">
        <v>584</v>
      </c>
      <c r="BK176" s="103" t="s">
        <v>1935</v>
      </c>
      <c r="BL176" s="103"/>
      <c r="BM176" s="103"/>
      <c r="BN176" s="103"/>
      <c r="BO176" s="103" t="b">
        <v>0</v>
      </c>
      <c r="BP176" s="103" t="b">
        <v>0</v>
      </c>
      <c r="BQ176" s="103"/>
      <c r="BR176" s="103" t="b">
        <v>0</v>
      </c>
      <c r="BS176" s="103"/>
      <c r="BT176" s="103" t="b">
        <v>0</v>
      </c>
      <c r="BU176" s="103" t="b">
        <v>0</v>
      </c>
      <c r="BV176" s="103" t="b">
        <v>0</v>
      </c>
      <c r="BW176" s="103"/>
      <c r="BX176" s="103" t="s">
        <v>1934</v>
      </c>
      <c r="BY176" s="103" t="s">
        <v>654</v>
      </c>
      <c r="BZ176" s="103"/>
      <c r="CA176" s="103"/>
      <c r="CB176" s="103"/>
    </row>
    <row r="177" spans="1:80" hidden="1" x14ac:dyDescent="0.35">
      <c r="A177" t="s">
        <v>1936</v>
      </c>
      <c r="B177">
        <v>160</v>
      </c>
      <c r="C177">
        <v>2019</v>
      </c>
      <c r="D177" t="b">
        <v>0</v>
      </c>
      <c r="E177" t="s">
        <v>1140</v>
      </c>
      <c r="F177" t="s">
        <v>290</v>
      </c>
      <c r="G177" t="s">
        <v>1141</v>
      </c>
      <c r="L177" t="s">
        <v>1143</v>
      </c>
      <c r="M177" t="s">
        <v>1937</v>
      </c>
      <c r="N177" t="s">
        <v>434</v>
      </c>
      <c r="O177" t="s">
        <v>1145</v>
      </c>
      <c r="P177" t="s">
        <v>1146</v>
      </c>
      <c r="Q177" t="s">
        <v>1140</v>
      </c>
      <c r="R177" t="s">
        <v>355</v>
      </c>
      <c r="S177" t="s">
        <v>1147</v>
      </c>
      <c r="T177">
        <v>400000</v>
      </c>
      <c r="U177">
        <v>0</v>
      </c>
      <c r="V177">
        <v>0</v>
      </c>
      <c r="W177">
        <v>0</v>
      </c>
      <c r="Y177" t="s">
        <v>1938</v>
      </c>
      <c r="Z177" t="s">
        <v>358</v>
      </c>
      <c r="AC177" t="s">
        <v>361</v>
      </c>
      <c r="AD177" t="s">
        <v>362</v>
      </c>
      <c r="AE177" t="s">
        <v>1150</v>
      </c>
      <c r="AF177" t="s">
        <v>1151</v>
      </c>
      <c r="AG177" t="s">
        <v>1152</v>
      </c>
      <c r="AH177" t="s">
        <v>367</v>
      </c>
      <c r="AK177" s="103">
        <v>43567</v>
      </c>
      <c r="AL177" s="103">
        <v>0.50763888888888886</v>
      </c>
      <c r="AM177" s="103"/>
      <c r="AN177" t="b">
        <v>1</v>
      </c>
      <c r="AO177" s="103"/>
      <c r="AP177" t="b">
        <v>0</v>
      </c>
      <c r="AQ177" s="103"/>
      <c r="AT177" s="103"/>
      <c r="AW177" s="103"/>
      <c r="AX177" s="103"/>
      <c r="AY177" t="b">
        <v>0</v>
      </c>
      <c r="AZ177" s="103"/>
      <c r="BB177" s="103"/>
      <c r="BC177" s="103"/>
      <c r="BD177" s="103"/>
      <c r="BE177" s="103"/>
      <c r="BF177" t="s">
        <v>1848</v>
      </c>
      <c r="BH177" t="b">
        <v>0</v>
      </c>
      <c r="BI177" s="103"/>
      <c r="BJ177" s="103" t="s">
        <v>678</v>
      </c>
      <c r="BK177" s="103" t="s">
        <v>2288</v>
      </c>
      <c r="BL177" s="103"/>
      <c r="BM177" s="103"/>
      <c r="BN177" s="103"/>
      <c r="BO177" s="103" t="b">
        <v>0</v>
      </c>
      <c r="BP177" s="103" t="b">
        <v>0</v>
      </c>
      <c r="BQ177" s="103"/>
      <c r="BR177" s="103" t="b">
        <v>0</v>
      </c>
      <c r="BS177" s="103"/>
      <c r="BT177" s="103" t="b">
        <v>0</v>
      </c>
      <c r="BU177" s="103" t="b">
        <v>0</v>
      </c>
      <c r="BV177" s="103" t="b">
        <v>0</v>
      </c>
      <c r="BW177" s="103"/>
      <c r="BX177" s="103" t="s">
        <v>1153</v>
      </c>
      <c r="BY177" s="103" t="s">
        <v>1836</v>
      </c>
      <c r="BZ177" s="103"/>
      <c r="CA177" s="103"/>
      <c r="CB177" s="103"/>
    </row>
    <row r="178" spans="1:80" hidden="1" x14ac:dyDescent="0.35">
      <c r="A178" t="s">
        <v>1936</v>
      </c>
      <c r="B178">
        <v>161</v>
      </c>
      <c r="C178">
        <v>2019</v>
      </c>
      <c r="D178" t="b">
        <v>0</v>
      </c>
      <c r="E178" t="s">
        <v>1608</v>
      </c>
      <c r="F178" t="s">
        <v>290</v>
      </c>
      <c r="G178" t="s">
        <v>1609</v>
      </c>
      <c r="L178" t="s">
        <v>576</v>
      </c>
      <c r="M178" t="s">
        <v>1939</v>
      </c>
      <c r="N178" t="s">
        <v>434</v>
      </c>
      <c r="O178" t="s">
        <v>1789</v>
      </c>
      <c r="P178" t="s">
        <v>1940</v>
      </c>
      <c r="Q178" t="s">
        <v>1608</v>
      </c>
      <c r="R178" t="s">
        <v>355</v>
      </c>
      <c r="S178" t="s">
        <v>1615</v>
      </c>
      <c r="T178">
        <v>500000</v>
      </c>
      <c r="U178">
        <v>0</v>
      </c>
      <c r="V178">
        <v>0</v>
      </c>
      <c r="W178">
        <v>0</v>
      </c>
      <c r="Y178" t="s">
        <v>1941</v>
      </c>
      <c r="Z178" t="s">
        <v>358</v>
      </c>
      <c r="AC178" t="s">
        <v>551</v>
      </c>
      <c r="AD178" t="s">
        <v>362</v>
      </c>
      <c r="AE178" t="s">
        <v>1942</v>
      </c>
      <c r="AF178" t="s">
        <v>1943</v>
      </c>
      <c r="AG178" t="s">
        <v>1619</v>
      </c>
      <c r="AH178" t="s">
        <v>463</v>
      </c>
      <c r="AK178" s="103">
        <v>43567</v>
      </c>
      <c r="AL178" s="103">
        <v>0.5083333333333333</v>
      </c>
      <c r="AM178" s="103"/>
      <c r="AN178" t="b">
        <v>1</v>
      </c>
      <c r="AO178" s="103"/>
      <c r="AP178" t="b">
        <v>0</v>
      </c>
      <c r="AQ178" s="103"/>
      <c r="AT178" s="103"/>
      <c r="AW178" s="103"/>
      <c r="AX178" s="103"/>
      <c r="AY178" t="b">
        <v>0</v>
      </c>
      <c r="AZ178" s="103"/>
      <c r="BB178" s="103"/>
      <c r="BC178" s="103"/>
      <c r="BD178" s="103"/>
      <c r="BE178" s="103"/>
      <c r="BF178" t="s">
        <v>1848</v>
      </c>
      <c r="BH178" t="b">
        <v>0</v>
      </c>
      <c r="BI178" s="103"/>
      <c r="BJ178" s="103" t="s">
        <v>678</v>
      </c>
      <c r="BK178" s="103" t="s">
        <v>2288</v>
      </c>
      <c r="BL178" s="103"/>
      <c r="BM178" s="103"/>
      <c r="BN178" s="103"/>
      <c r="BO178" s="103" t="b">
        <v>0</v>
      </c>
      <c r="BP178" s="103" t="b">
        <v>0</v>
      </c>
      <c r="BQ178" s="103"/>
      <c r="BR178" s="103" t="b">
        <v>0</v>
      </c>
      <c r="BS178" s="103"/>
      <c r="BT178" s="103" t="b">
        <v>0</v>
      </c>
      <c r="BU178" s="103" t="b">
        <v>0</v>
      </c>
      <c r="BV178" s="103" t="b">
        <v>0</v>
      </c>
      <c r="BW178" s="103"/>
      <c r="BX178" s="103" t="s">
        <v>1944</v>
      </c>
      <c r="BY178" s="103" t="s">
        <v>1836</v>
      </c>
      <c r="BZ178" s="103"/>
      <c r="CA178" s="103"/>
      <c r="CB178" s="103"/>
    </row>
    <row r="179" spans="1:80" x14ac:dyDescent="0.35">
      <c r="A179" t="s">
        <v>1945</v>
      </c>
      <c r="B179">
        <v>162</v>
      </c>
      <c r="C179">
        <v>2019</v>
      </c>
      <c r="D179" t="b">
        <v>1</v>
      </c>
      <c r="E179" t="s">
        <v>948</v>
      </c>
      <c r="F179" t="s">
        <v>290</v>
      </c>
      <c r="G179" t="s">
        <v>949</v>
      </c>
      <c r="I179" t="s">
        <v>1946</v>
      </c>
      <c r="J179" t="s">
        <v>1947</v>
      </c>
      <c r="K179" t="s">
        <v>3111</v>
      </c>
      <c r="L179" t="s">
        <v>597</v>
      </c>
      <c r="M179" t="s">
        <v>1754</v>
      </c>
      <c r="N179" t="s">
        <v>446</v>
      </c>
      <c r="O179" t="s">
        <v>1789</v>
      </c>
      <c r="P179" t="s">
        <v>953</v>
      </c>
      <c r="Q179" t="s">
        <v>948</v>
      </c>
      <c r="R179" t="s">
        <v>355</v>
      </c>
      <c r="S179" t="s">
        <v>954</v>
      </c>
      <c r="T179">
        <v>1500000</v>
      </c>
      <c r="U179">
        <v>1321500</v>
      </c>
      <c r="V179">
        <v>150000</v>
      </c>
      <c r="W179">
        <v>28500</v>
      </c>
      <c r="X179">
        <v>128600</v>
      </c>
      <c r="Y179" t="s">
        <v>1948</v>
      </c>
      <c r="Z179" t="s">
        <v>377</v>
      </c>
      <c r="AA179" t="s">
        <v>359</v>
      </c>
      <c r="AB179" t="s">
        <v>550</v>
      </c>
      <c r="AC179" t="s">
        <v>1819</v>
      </c>
      <c r="AD179" t="s">
        <v>948</v>
      </c>
      <c r="AE179" t="s">
        <v>955</v>
      </c>
      <c r="AF179" t="s">
        <v>1758</v>
      </c>
      <c r="AG179" t="s">
        <v>1759</v>
      </c>
      <c r="AH179" t="s">
        <v>522</v>
      </c>
      <c r="AI179" t="s">
        <v>1949</v>
      </c>
      <c r="AK179" s="103">
        <v>43567</v>
      </c>
      <c r="AL179" s="103">
        <v>0.50902777777777775</v>
      </c>
      <c r="AM179" s="103"/>
      <c r="AN179" t="b">
        <v>1</v>
      </c>
      <c r="AO179" s="103"/>
      <c r="AP179" t="b">
        <v>0</v>
      </c>
      <c r="AQ179" s="103"/>
      <c r="AR179" t="s">
        <v>1836</v>
      </c>
      <c r="AT179" s="103"/>
      <c r="AU179" t="s">
        <v>1950</v>
      </c>
      <c r="AW179" s="103">
        <v>43770</v>
      </c>
      <c r="AX179" s="103">
        <v>44500</v>
      </c>
      <c r="AY179" t="b">
        <v>1</v>
      </c>
      <c r="AZ179" s="103">
        <v>44742</v>
      </c>
      <c r="BB179" s="103">
        <v>43552</v>
      </c>
      <c r="BC179" s="103" t="s">
        <v>3521</v>
      </c>
      <c r="BD179" s="103">
        <v>43679</v>
      </c>
      <c r="BE179" s="103">
        <v>43707</v>
      </c>
      <c r="BF179" t="s">
        <v>1951</v>
      </c>
      <c r="BH179" t="b">
        <v>0</v>
      </c>
      <c r="BI179" s="103"/>
      <c r="BJ179" s="103" t="s">
        <v>678</v>
      </c>
      <c r="BK179" s="103" t="s">
        <v>2288</v>
      </c>
      <c r="BL179" s="103"/>
      <c r="BM179" s="103"/>
      <c r="BN179" s="103" t="s">
        <v>2496</v>
      </c>
      <c r="BO179" s="103" t="b">
        <v>0</v>
      </c>
      <c r="BP179" s="103" t="b">
        <v>0</v>
      </c>
      <c r="BQ179" s="103"/>
      <c r="BR179" s="103" t="b">
        <v>0</v>
      </c>
      <c r="BS179" s="103"/>
      <c r="BT179" s="103" t="b">
        <v>0</v>
      </c>
      <c r="BU179" s="103" t="b">
        <v>0</v>
      </c>
      <c r="BV179" s="103" t="b">
        <v>0</v>
      </c>
      <c r="BW179" s="103"/>
      <c r="BX179" s="103" t="s">
        <v>1760</v>
      </c>
      <c r="BY179" s="103" t="s">
        <v>1836</v>
      </c>
      <c r="BZ179" s="103"/>
      <c r="CA179" s="103"/>
      <c r="CB179" s="103"/>
    </row>
    <row r="180" spans="1:80" hidden="1" x14ac:dyDescent="0.35">
      <c r="A180" t="s">
        <v>1952</v>
      </c>
      <c r="B180">
        <v>163</v>
      </c>
      <c r="C180">
        <v>2019</v>
      </c>
      <c r="D180" t="b">
        <v>0</v>
      </c>
      <c r="E180" t="s">
        <v>1953</v>
      </c>
      <c r="F180" t="s">
        <v>290</v>
      </c>
      <c r="G180" t="s">
        <v>1954</v>
      </c>
      <c r="L180" t="s">
        <v>780</v>
      </c>
      <c r="M180" t="s">
        <v>1955</v>
      </c>
      <c r="N180" t="s">
        <v>434</v>
      </c>
      <c r="O180" t="s">
        <v>1789</v>
      </c>
      <c r="P180" t="s">
        <v>1956</v>
      </c>
      <c r="Q180" t="s">
        <v>1953</v>
      </c>
      <c r="R180" t="s">
        <v>355</v>
      </c>
      <c r="S180" t="s">
        <v>1957</v>
      </c>
      <c r="T180">
        <v>400000</v>
      </c>
      <c r="U180">
        <v>0</v>
      </c>
      <c r="V180">
        <v>0</v>
      </c>
      <c r="W180">
        <v>0</v>
      </c>
      <c r="Y180" t="s">
        <v>1958</v>
      </c>
      <c r="Z180" t="s">
        <v>358</v>
      </c>
      <c r="AC180" t="s">
        <v>361</v>
      </c>
      <c r="AD180" t="s">
        <v>362</v>
      </c>
      <c r="AE180" t="s">
        <v>1959</v>
      </c>
      <c r="AF180" t="s">
        <v>1960</v>
      </c>
      <c r="AG180" t="s">
        <v>1961</v>
      </c>
      <c r="AK180" s="103">
        <v>43567</v>
      </c>
      <c r="AL180" s="103">
        <v>0.50069444444444444</v>
      </c>
      <c r="AM180" s="103"/>
      <c r="AN180" t="b">
        <v>1</v>
      </c>
      <c r="AO180" s="103"/>
      <c r="AP180" t="b">
        <v>0</v>
      </c>
      <c r="AQ180" s="103"/>
      <c r="AT180" s="103"/>
      <c r="AW180" s="103"/>
      <c r="AX180" s="103"/>
      <c r="AY180" t="b">
        <v>0</v>
      </c>
      <c r="AZ180" s="103"/>
      <c r="BB180" s="103"/>
      <c r="BC180" s="103"/>
      <c r="BD180" s="103"/>
      <c r="BE180" s="103"/>
      <c r="BF180" t="s">
        <v>1848</v>
      </c>
      <c r="BH180" t="b">
        <v>0</v>
      </c>
      <c r="BI180" s="103"/>
      <c r="BJ180" s="103" t="s">
        <v>584</v>
      </c>
      <c r="BK180" s="103" t="s">
        <v>1935</v>
      </c>
      <c r="BL180" s="103"/>
      <c r="BM180" s="103"/>
      <c r="BN180" s="103"/>
      <c r="BO180" s="103" t="b">
        <v>0</v>
      </c>
      <c r="BP180" s="103" t="b">
        <v>0</v>
      </c>
      <c r="BQ180" s="103"/>
      <c r="BR180" s="103" t="b">
        <v>0</v>
      </c>
      <c r="BS180" s="103"/>
      <c r="BT180" s="103" t="b">
        <v>0</v>
      </c>
      <c r="BU180" s="103" t="b">
        <v>0</v>
      </c>
      <c r="BV180" s="103" t="b">
        <v>0</v>
      </c>
      <c r="BW180" s="103"/>
      <c r="BX180" s="103" t="s">
        <v>1962</v>
      </c>
      <c r="BY180" s="103" t="s">
        <v>654</v>
      </c>
      <c r="BZ180" s="103"/>
      <c r="CA180" s="103"/>
      <c r="CB180" s="103"/>
    </row>
    <row r="181" spans="1:80" x14ac:dyDescent="0.35">
      <c r="A181" t="s">
        <v>2270</v>
      </c>
      <c r="B181">
        <v>176</v>
      </c>
      <c r="C181">
        <v>2019</v>
      </c>
      <c r="D181" t="b">
        <v>1</v>
      </c>
      <c r="E181" t="s">
        <v>2271</v>
      </c>
      <c r="F181" t="s">
        <v>290</v>
      </c>
      <c r="G181" t="s">
        <v>2272</v>
      </c>
      <c r="I181" t="s">
        <v>2552</v>
      </c>
      <c r="J181" t="s">
        <v>2553</v>
      </c>
      <c r="K181" t="s">
        <v>2554</v>
      </c>
      <c r="L181" t="s">
        <v>2273</v>
      </c>
      <c r="M181" t="s">
        <v>2274</v>
      </c>
      <c r="N181" t="s">
        <v>352</v>
      </c>
      <c r="O181" t="s">
        <v>1789</v>
      </c>
      <c r="P181" t="s">
        <v>2275</v>
      </c>
      <c r="Q181" t="s">
        <v>2271</v>
      </c>
      <c r="R181" t="s">
        <v>355</v>
      </c>
      <c r="S181" t="s">
        <v>2276</v>
      </c>
      <c r="T181">
        <v>39000</v>
      </c>
      <c r="U181">
        <v>32000</v>
      </c>
      <c r="V181">
        <v>4000</v>
      </c>
      <c r="W181">
        <v>3000</v>
      </c>
      <c r="X181">
        <v>0</v>
      </c>
      <c r="Y181" t="s">
        <v>2277</v>
      </c>
      <c r="Z181" t="s">
        <v>358</v>
      </c>
      <c r="AA181" t="s">
        <v>359</v>
      </c>
      <c r="AB181" t="s">
        <v>550</v>
      </c>
      <c r="AC181" t="s">
        <v>2278</v>
      </c>
      <c r="AD181" t="s">
        <v>2279</v>
      </c>
      <c r="AE181" t="s">
        <v>2280</v>
      </c>
      <c r="AF181" t="s">
        <v>2281</v>
      </c>
      <c r="AG181" t="s">
        <v>2282</v>
      </c>
      <c r="AH181" t="s">
        <v>463</v>
      </c>
      <c r="AI181" t="s">
        <v>2284</v>
      </c>
      <c r="AK181" s="103"/>
      <c r="AL181" s="103"/>
      <c r="AM181" s="103"/>
      <c r="AN181" t="b">
        <v>0</v>
      </c>
      <c r="AO181" s="103"/>
      <c r="AP181" t="b">
        <v>0</v>
      </c>
      <c r="AQ181" s="103"/>
      <c r="AT181" s="103"/>
      <c r="AU181" t="s">
        <v>2285</v>
      </c>
      <c r="AW181" s="103">
        <v>44013</v>
      </c>
      <c r="AX181" s="103">
        <v>44377</v>
      </c>
      <c r="AY181" t="b">
        <v>1</v>
      </c>
      <c r="AZ181" s="103">
        <v>44561</v>
      </c>
      <c r="BB181" s="103">
        <v>43606</v>
      </c>
      <c r="BC181" s="103" t="s">
        <v>3530</v>
      </c>
      <c r="BD181" s="103">
        <v>44061</v>
      </c>
      <c r="BE181" s="103">
        <v>44084</v>
      </c>
      <c r="BF181" t="s">
        <v>2555</v>
      </c>
      <c r="BH181" t="b">
        <v>0</v>
      </c>
      <c r="BI181" s="103"/>
      <c r="BJ181" s="103" t="s">
        <v>678</v>
      </c>
      <c r="BK181" s="103" t="s">
        <v>2237</v>
      </c>
      <c r="BL181" s="103"/>
      <c r="BM181" s="103"/>
      <c r="BN181" s="103" t="s">
        <v>3112</v>
      </c>
      <c r="BO181" s="103" t="b">
        <v>0</v>
      </c>
      <c r="BP181" s="103" t="b">
        <v>0</v>
      </c>
      <c r="BQ181" s="103"/>
      <c r="BR181" s="103" t="b">
        <v>0</v>
      </c>
      <c r="BS181" s="103"/>
      <c r="BT181" s="103" t="b">
        <v>0</v>
      </c>
      <c r="BU181" s="103" t="b">
        <v>0</v>
      </c>
      <c r="BV181" s="103" t="b">
        <v>0</v>
      </c>
      <c r="BW181" s="103"/>
      <c r="BX181" s="103" t="s">
        <v>2283</v>
      </c>
      <c r="BY181" s="103" t="s">
        <v>1836</v>
      </c>
      <c r="BZ181" s="103"/>
      <c r="CA181" s="103"/>
      <c r="CB181" s="103"/>
    </row>
    <row r="182" spans="1:80" hidden="1" x14ac:dyDescent="0.35">
      <c r="A182" t="s">
        <v>1963</v>
      </c>
      <c r="B182">
        <v>164</v>
      </c>
      <c r="C182">
        <v>2019</v>
      </c>
      <c r="D182" t="b">
        <v>0</v>
      </c>
      <c r="E182" t="s">
        <v>713</v>
      </c>
      <c r="F182" t="s">
        <v>290</v>
      </c>
      <c r="G182" t="s">
        <v>714</v>
      </c>
      <c r="L182" t="s">
        <v>1964</v>
      </c>
      <c r="M182" t="s">
        <v>1965</v>
      </c>
      <c r="N182" t="s">
        <v>446</v>
      </c>
      <c r="O182" t="s">
        <v>1789</v>
      </c>
      <c r="P182" t="s">
        <v>717</v>
      </c>
      <c r="Q182" t="s">
        <v>713</v>
      </c>
      <c r="R182" t="s">
        <v>355</v>
      </c>
      <c r="S182" t="s">
        <v>718</v>
      </c>
      <c r="T182">
        <v>800000</v>
      </c>
      <c r="U182">
        <v>0</v>
      </c>
      <c r="V182">
        <v>0</v>
      </c>
      <c r="W182">
        <v>0</v>
      </c>
      <c r="Y182" t="s">
        <v>1966</v>
      </c>
      <c r="Z182" t="s">
        <v>377</v>
      </c>
      <c r="AC182" t="s">
        <v>405</v>
      </c>
      <c r="AD182" t="s">
        <v>713</v>
      </c>
      <c r="AE182" t="s">
        <v>719</v>
      </c>
      <c r="AF182" t="s">
        <v>1967</v>
      </c>
      <c r="AG182" t="s">
        <v>1690</v>
      </c>
      <c r="AI182" t="s">
        <v>1969</v>
      </c>
      <c r="AK182" s="103">
        <v>43567</v>
      </c>
      <c r="AL182" s="103">
        <v>0.50972222222222219</v>
      </c>
      <c r="AM182" s="103"/>
      <c r="AN182" t="b">
        <v>1</v>
      </c>
      <c r="AO182" s="103"/>
      <c r="AP182" t="b">
        <v>0</v>
      </c>
      <c r="AQ182" s="103"/>
      <c r="AT182" s="103"/>
      <c r="AW182" s="103"/>
      <c r="AX182" s="103"/>
      <c r="AY182" t="b">
        <v>0</v>
      </c>
      <c r="AZ182" s="103"/>
      <c r="BB182" s="103"/>
      <c r="BC182" s="103"/>
      <c r="BD182" s="103"/>
      <c r="BE182" s="103"/>
      <c r="BF182" t="s">
        <v>1848</v>
      </c>
      <c r="BH182" t="b">
        <v>0</v>
      </c>
      <c r="BI182" s="103"/>
      <c r="BJ182" s="103" t="s">
        <v>678</v>
      </c>
      <c r="BK182" s="103" t="s">
        <v>2288</v>
      </c>
      <c r="BL182" s="103"/>
      <c r="BM182" s="103"/>
      <c r="BN182" s="103"/>
      <c r="BO182" s="103" t="b">
        <v>0</v>
      </c>
      <c r="BP182" s="103" t="b">
        <v>0</v>
      </c>
      <c r="BQ182" s="103"/>
      <c r="BR182" s="103" t="b">
        <v>0</v>
      </c>
      <c r="BS182" s="103"/>
      <c r="BT182" s="103" t="b">
        <v>0</v>
      </c>
      <c r="BU182" s="103" t="b">
        <v>0</v>
      </c>
      <c r="BV182" s="103" t="b">
        <v>0</v>
      </c>
      <c r="BW182" s="103"/>
      <c r="BX182" s="103" t="s">
        <v>1968</v>
      </c>
      <c r="BY182" s="103" t="s">
        <v>1836</v>
      </c>
      <c r="BZ182" s="103"/>
      <c r="CA182" s="103"/>
      <c r="CB182" s="103"/>
    </row>
    <row r="183" spans="1:80" hidden="1" x14ac:dyDescent="0.35">
      <c r="A183" t="s">
        <v>2240</v>
      </c>
      <c r="B183">
        <v>166</v>
      </c>
      <c r="C183">
        <v>2019</v>
      </c>
      <c r="D183" t="b">
        <v>0</v>
      </c>
      <c r="E183" t="s">
        <v>534</v>
      </c>
      <c r="F183" t="s">
        <v>302</v>
      </c>
      <c r="G183" t="s">
        <v>535</v>
      </c>
      <c r="L183" t="s">
        <v>536</v>
      </c>
      <c r="M183" t="s">
        <v>537</v>
      </c>
      <c r="N183" t="s">
        <v>434</v>
      </c>
      <c r="O183" t="s">
        <v>1789</v>
      </c>
      <c r="P183" t="s">
        <v>538</v>
      </c>
      <c r="Q183" t="s">
        <v>534</v>
      </c>
      <c r="R183" t="s">
        <v>355</v>
      </c>
      <c r="S183" t="s">
        <v>539</v>
      </c>
      <c r="T183">
        <v>1500000</v>
      </c>
      <c r="U183">
        <v>0</v>
      </c>
      <c r="V183">
        <v>0</v>
      </c>
      <c r="W183">
        <v>0</v>
      </c>
      <c r="Y183" t="s">
        <v>2241</v>
      </c>
      <c r="Z183" t="s">
        <v>377</v>
      </c>
      <c r="AC183" t="s">
        <v>1819</v>
      </c>
      <c r="AD183" t="s">
        <v>534</v>
      </c>
      <c r="AE183" t="s">
        <v>542</v>
      </c>
      <c r="AF183" t="s">
        <v>2242</v>
      </c>
      <c r="AG183" t="s">
        <v>1711</v>
      </c>
      <c r="AI183" t="s">
        <v>2244</v>
      </c>
      <c r="AK183" s="103">
        <v>43567</v>
      </c>
      <c r="AL183" s="103">
        <v>0.51041666666666663</v>
      </c>
      <c r="AM183" s="103"/>
      <c r="AN183" t="b">
        <v>1</v>
      </c>
      <c r="AO183" s="103"/>
      <c r="AP183" t="b">
        <v>0</v>
      </c>
      <c r="AQ183" s="103"/>
      <c r="AT183" s="103"/>
      <c r="AW183" s="103"/>
      <c r="AX183" s="103"/>
      <c r="AY183" t="b">
        <v>0</v>
      </c>
      <c r="AZ183" s="103"/>
      <c r="BB183" s="103"/>
      <c r="BC183" s="103"/>
      <c r="BD183" s="103"/>
      <c r="BE183" s="103"/>
      <c r="BF183" t="s">
        <v>1848</v>
      </c>
      <c r="BH183" t="b">
        <v>0</v>
      </c>
      <c r="BI183" s="103"/>
      <c r="BJ183" s="103" t="s">
        <v>678</v>
      </c>
      <c r="BK183" s="103" t="s">
        <v>2288</v>
      </c>
      <c r="BL183" s="103"/>
      <c r="BM183" s="103"/>
      <c r="BN183" s="103"/>
      <c r="BO183" s="103" t="b">
        <v>0</v>
      </c>
      <c r="BP183" s="103" t="b">
        <v>0</v>
      </c>
      <c r="BQ183" s="103"/>
      <c r="BR183" s="103" t="b">
        <v>0</v>
      </c>
      <c r="BS183" s="103"/>
      <c r="BT183" s="103" t="b">
        <v>0</v>
      </c>
      <c r="BU183" s="103" t="b">
        <v>0</v>
      </c>
      <c r="BV183" s="103" t="b">
        <v>0</v>
      </c>
      <c r="BW183" s="103"/>
      <c r="BX183" s="103" t="s">
        <v>2243</v>
      </c>
      <c r="BY183" s="103" t="s">
        <v>1836</v>
      </c>
      <c r="BZ183" s="103"/>
      <c r="CA183" s="103"/>
      <c r="CB183" s="103"/>
    </row>
    <row r="184" spans="1:80" x14ac:dyDescent="0.35">
      <c r="A184" t="s">
        <v>1970</v>
      </c>
      <c r="B184">
        <v>165</v>
      </c>
      <c r="C184">
        <v>2019</v>
      </c>
      <c r="D184" t="b">
        <v>1</v>
      </c>
      <c r="E184" t="s">
        <v>1189</v>
      </c>
      <c r="F184" t="s">
        <v>290</v>
      </c>
      <c r="G184" t="s">
        <v>1190</v>
      </c>
      <c r="I184" t="s">
        <v>2525</v>
      </c>
      <c r="J184" t="s">
        <v>2526</v>
      </c>
      <c r="K184" t="s">
        <v>1971</v>
      </c>
      <c r="L184" t="s">
        <v>1972</v>
      </c>
      <c r="M184" t="s">
        <v>1973</v>
      </c>
      <c r="N184" t="s">
        <v>1806</v>
      </c>
      <c r="O184" t="s">
        <v>1789</v>
      </c>
      <c r="P184" t="s">
        <v>1198</v>
      </c>
      <c r="Q184" t="s">
        <v>1189</v>
      </c>
      <c r="R184" t="s">
        <v>355</v>
      </c>
      <c r="S184" t="s">
        <v>1974</v>
      </c>
      <c r="T184">
        <v>1072234</v>
      </c>
      <c r="U184">
        <v>915066</v>
      </c>
      <c r="V184">
        <v>128668</v>
      </c>
      <c r="W184">
        <v>28500</v>
      </c>
      <c r="X184">
        <v>103839</v>
      </c>
      <c r="Y184" t="s">
        <v>1975</v>
      </c>
      <c r="Z184" t="s">
        <v>377</v>
      </c>
      <c r="AA184" t="s">
        <v>359</v>
      </c>
      <c r="AB184" t="s">
        <v>550</v>
      </c>
      <c r="AC184" t="s">
        <v>1976</v>
      </c>
      <c r="AD184" t="s">
        <v>1189</v>
      </c>
      <c r="AE184" t="s">
        <v>1201</v>
      </c>
      <c r="AF184" t="s">
        <v>1716</v>
      </c>
      <c r="AG184" t="s">
        <v>1717</v>
      </c>
      <c r="AH184" t="s">
        <v>643</v>
      </c>
      <c r="AI184" t="s">
        <v>1978</v>
      </c>
      <c r="AK184" s="103">
        <v>43567</v>
      </c>
      <c r="AL184" s="103">
        <v>0.50972222222222219</v>
      </c>
      <c r="AM184" s="103"/>
      <c r="AN184" t="b">
        <v>1</v>
      </c>
      <c r="AO184" s="103"/>
      <c r="AP184" t="b">
        <v>0</v>
      </c>
      <c r="AQ184" s="103"/>
      <c r="AR184" t="s">
        <v>1979</v>
      </c>
      <c r="AT184" s="103"/>
      <c r="AU184" t="s">
        <v>2527</v>
      </c>
      <c r="AW184" s="103">
        <v>43770</v>
      </c>
      <c r="AX184" s="103">
        <v>44500</v>
      </c>
      <c r="AY184" t="b">
        <v>0</v>
      </c>
      <c r="AZ184" s="103"/>
      <c r="BB184" s="103">
        <v>43544</v>
      </c>
      <c r="BC184" s="103" t="s">
        <v>3522</v>
      </c>
      <c r="BD184" s="103">
        <v>43570</v>
      </c>
      <c r="BE184" s="103">
        <v>43707</v>
      </c>
      <c r="BF184" t="s">
        <v>1980</v>
      </c>
      <c r="BH184" t="b">
        <v>0</v>
      </c>
      <c r="BI184" s="103"/>
      <c r="BJ184" s="103" t="s">
        <v>1840</v>
      </c>
      <c r="BK184" s="103" t="s">
        <v>1977</v>
      </c>
      <c r="BL184" s="103"/>
      <c r="BM184" s="103"/>
      <c r="BN184" s="103" t="s">
        <v>2503</v>
      </c>
      <c r="BO184" s="103" t="b">
        <v>0</v>
      </c>
      <c r="BP184" s="103" t="b">
        <v>0</v>
      </c>
      <c r="BQ184" s="103"/>
      <c r="BR184" s="103" t="b">
        <v>0</v>
      </c>
      <c r="BS184" s="103"/>
      <c r="BT184" s="103" t="b">
        <v>0</v>
      </c>
      <c r="BU184" s="103" t="b">
        <v>0</v>
      </c>
      <c r="BV184" s="103" t="b">
        <v>0</v>
      </c>
      <c r="BW184" s="103"/>
      <c r="BX184" s="103" t="s">
        <v>1718</v>
      </c>
      <c r="BY184" s="103" t="s">
        <v>1846</v>
      </c>
      <c r="BZ184" s="103"/>
      <c r="CA184" s="103"/>
      <c r="CB184" s="103"/>
    </row>
    <row r="185" spans="1:80" x14ac:dyDescent="0.35">
      <c r="A185" t="s">
        <v>2245</v>
      </c>
      <c r="B185">
        <v>167</v>
      </c>
      <c r="C185">
        <v>2019</v>
      </c>
      <c r="D185" t="b">
        <v>1</v>
      </c>
      <c r="E185" t="s">
        <v>1208</v>
      </c>
      <c r="F185" t="s">
        <v>290</v>
      </c>
      <c r="G185" t="s">
        <v>1209</v>
      </c>
      <c r="I185" t="s">
        <v>2529</v>
      </c>
      <c r="J185" t="s">
        <v>2530</v>
      </c>
      <c r="K185" t="s">
        <v>2246</v>
      </c>
      <c r="L185" t="s">
        <v>2247</v>
      </c>
      <c r="M185" t="s">
        <v>2248</v>
      </c>
      <c r="N185" t="s">
        <v>434</v>
      </c>
      <c r="O185" t="s">
        <v>1789</v>
      </c>
      <c r="P185" t="s">
        <v>1217</v>
      </c>
      <c r="Q185" t="s">
        <v>1208</v>
      </c>
      <c r="R185" t="s">
        <v>355</v>
      </c>
      <c r="S185" t="s">
        <v>1218</v>
      </c>
      <c r="T185">
        <v>1348720</v>
      </c>
      <c r="U185">
        <v>1185348</v>
      </c>
      <c r="V185">
        <v>134872</v>
      </c>
      <c r="W185">
        <v>28500</v>
      </c>
      <c r="X185">
        <v>55000</v>
      </c>
      <c r="Y185" t="s">
        <v>2249</v>
      </c>
      <c r="Z185" t="s">
        <v>377</v>
      </c>
      <c r="AA185" t="s">
        <v>359</v>
      </c>
      <c r="AB185" t="s">
        <v>550</v>
      </c>
      <c r="AC185" t="s">
        <v>2250</v>
      </c>
      <c r="AD185" t="s">
        <v>1208</v>
      </c>
      <c r="AE185" t="s">
        <v>1221</v>
      </c>
      <c r="AF185" t="s">
        <v>1732</v>
      </c>
      <c r="AG185" t="s">
        <v>2251</v>
      </c>
      <c r="AH185" t="s">
        <v>367</v>
      </c>
      <c r="AI185" t="s">
        <v>2252</v>
      </c>
      <c r="AK185" s="103">
        <v>-613870</v>
      </c>
      <c r="AL185" s="103">
        <v>0.37569444444444444</v>
      </c>
      <c r="AM185" s="103"/>
      <c r="AN185" t="b">
        <v>1</v>
      </c>
      <c r="AO185" s="103"/>
      <c r="AP185" t="b">
        <v>0</v>
      </c>
      <c r="AQ185" s="103"/>
      <c r="AT185" s="103"/>
      <c r="AU185" t="s">
        <v>2531</v>
      </c>
      <c r="AW185" s="103">
        <v>43770</v>
      </c>
      <c r="AX185" s="103">
        <v>44500</v>
      </c>
      <c r="AY185" t="b">
        <v>1</v>
      </c>
      <c r="AZ185" s="103">
        <v>44651</v>
      </c>
      <c r="BB185" s="103">
        <v>43536</v>
      </c>
      <c r="BC185" s="103" t="s">
        <v>3523</v>
      </c>
      <c r="BD185" s="103">
        <v>43556</v>
      </c>
      <c r="BE185" s="103">
        <v>43707</v>
      </c>
      <c r="BF185" t="s">
        <v>2253</v>
      </c>
      <c r="BH185" t="b">
        <v>0</v>
      </c>
      <c r="BI185" s="103"/>
      <c r="BJ185" s="103" t="s">
        <v>3433</v>
      </c>
      <c r="BK185" s="103" t="s">
        <v>2528</v>
      </c>
      <c r="BL185" s="103"/>
      <c r="BM185" s="103"/>
      <c r="BN185" s="103" t="s">
        <v>2532</v>
      </c>
      <c r="BO185" s="103" t="b">
        <v>0</v>
      </c>
      <c r="BP185" s="103" t="b">
        <v>0</v>
      </c>
      <c r="BQ185" s="103"/>
      <c r="BR185" s="103" t="b">
        <v>0</v>
      </c>
      <c r="BS185" s="103"/>
      <c r="BT185" s="103" t="b">
        <v>0</v>
      </c>
      <c r="BU185" s="103" t="b">
        <v>0</v>
      </c>
      <c r="BV185" s="103" t="b">
        <v>0</v>
      </c>
      <c r="BW185" s="103"/>
      <c r="BX185" s="103" t="s">
        <v>1224</v>
      </c>
      <c r="BY185" s="103" t="s">
        <v>792</v>
      </c>
      <c r="BZ185" s="103"/>
      <c r="CA185" s="103"/>
      <c r="CB185" s="103"/>
    </row>
    <row r="186" spans="1:80" hidden="1" x14ac:dyDescent="0.35">
      <c r="A186" t="s">
        <v>2254</v>
      </c>
      <c r="B186">
        <v>168</v>
      </c>
      <c r="C186">
        <v>2019</v>
      </c>
      <c r="D186" t="b">
        <v>0</v>
      </c>
      <c r="E186" t="s">
        <v>876</v>
      </c>
      <c r="F186" t="s">
        <v>290</v>
      </c>
      <c r="G186" t="s">
        <v>877</v>
      </c>
      <c r="L186" t="s">
        <v>2255</v>
      </c>
      <c r="M186" t="s">
        <v>2256</v>
      </c>
      <c r="N186" t="s">
        <v>446</v>
      </c>
      <c r="O186" t="s">
        <v>1789</v>
      </c>
      <c r="P186" t="s">
        <v>2257</v>
      </c>
      <c r="Q186" t="s">
        <v>876</v>
      </c>
      <c r="R186" t="s">
        <v>355</v>
      </c>
      <c r="S186" t="s">
        <v>883</v>
      </c>
      <c r="T186">
        <v>1500000</v>
      </c>
      <c r="U186">
        <v>0</v>
      </c>
      <c r="V186">
        <v>0</v>
      </c>
      <c r="W186">
        <v>0</v>
      </c>
      <c r="Y186" t="s">
        <v>2258</v>
      </c>
      <c r="Z186" t="s">
        <v>377</v>
      </c>
      <c r="AA186" t="s">
        <v>359</v>
      </c>
      <c r="AC186" t="s">
        <v>1819</v>
      </c>
      <c r="AD186" t="s">
        <v>876</v>
      </c>
      <c r="AE186" t="s">
        <v>887</v>
      </c>
      <c r="AF186" t="s">
        <v>2259</v>
      </c>
      <c r="AG186" t="s">
        <v>889</v>
      </c>
      <c r="AI186" t="s">
        <v>2261</v>
      </c>
      <c r="AK186" s="103">
        <v>43567</v>
      </c>
      <c r="AL186" s="103">
        <v>0.37638888888888888</v>
      </c>
      <c r="AM186" s="103"/>
      <c r="AN186" t="b">
        <v>1</v>
      </c>
      <c r="AO186" s="103"/>
      <c r="AP186" t="b">
        <v>0</v>
      </c>
      <c r="AQ186" s="103"/>
      <c r="AT186" s="103"/>
      <c r="AW186" s="103"/>
      <c r="AX186" s="103"/>
      <c r="AY186" t="b">
        <v>0</v>
      </c>
      <c r="AZ186" s="103"/>
      <c r="BB186" s="103">
        <v>43537</v>
      </c>
      <c r="BC186" s="103" t="s">
        <v>3524</v>
      </c>
      <c r="BD186" s="103">
        <v>43567</v>
      </c>
      <c r="BE186" s="103"/>
      <c r="BF186" t="s">
        <v>2262</v>
      </c>
      <c r="BH186" t="b">
        <v>0</v>
      </c>
      <c r="BI186" s="103"/>
      <c r="BJ186" s="103" t="s">
        <v>2571</v>
      </c>
      <c r="BK186" s="103" t="s">
        <v>2528</v>
      </c>
      <c r="BL186" s="103"/>
      <c r="BM186" s="103"/>
      <c r="BN186" s="103"/>
      <c r="BO186" s="103" t="b">
        <v>0</v>
      </c>
      <c r="BP186" s="103" t="b">
        <v>0</v>
      </c>
      <c r="BQ186" s="103"/>
      <c r="BR186" s="103" t="b">
        <v>0</v>
      </c>
      <c r="BS186" s="103"/>
      <c r="BT186" s="103" t="b">
        <v>0</v>
      </c>
      <c r="BU186" s="103" t="b">
        <v>0</v>
      </c>
      <c r="BV186" s="103" t="b">
        <v>0</v>
      </c>
      <c r="BW186" s="103"/>
      <c r="BX186" s="103" t="s">
        <v>2260</v>
      </c>
      <c r="BY186" s="103" t="s">
        <v>792</v>
      </c>
      <c r="BZ186" s="103"/>
      <c r="CA186" s="103"/>
      <c r="CB186" s="103"/>
    </row>
    <row r="187" spans="1:80" x14ac:dyDescent="0.35">
      <c r="A187" t="s">
        <v>2263</v>
      </c>
      <c r="B187">
        <v>169</v>
      </c>
      <c r="C187">
        <v>2019</v>
      </c>
      <c r="D187" t="b">
        <v>1</v>
      </c>
      <c r="E187" t="s">
        <v>408</v>
      </c>
      <c r="F187" t="s">
        <v>290</v>
      </c>
      <c r="G187" t="s">
        <v>620</v>
      </c>
      <c r="I187" t="s">
        <v>2533</v>
      </c>
      <c r="J187" t="s">
        <v>2534</v>
      </c>
      <c r="K187" t="s">
        <v>2264</v>
      </c>
      <c r="L187" t="s">
        <v>2085</v>
      </c>
      <c r="M187" t="s">
        <v>2086</v>
      </c>
      <c r="N187" t="s">
        <v>446</v>
      </c>
      <c r="O187" t="s">
        <v>1789</v>
      </c>
      <c r="P187" t="s">
        <v>623</v>
      </c>
      <c r="Q187" t="s">
        <v>408</v>
      </c>
      <c r="R187" t="s">
        <v>355</v>
      </c>
      <c r="S187" t="s">
        <v>625</v>
      </c>
      <c r="T187">
        <v>1500000</v>
      </c>
      <c r="U187">
        <v>1321500</v>
      </c>
      <c r="V187">
        <v>150000</v>
      </c>
      <c r="W187">
        <v>28500</v>
      </c>
      <c r="X187">
        <v>714010</v>
      </c>
      <c r="Y187" t="s">
        <v>2088</v>
      </c>
      <c r="Z187" t="s">
        <v>377</v>
      </c>
      <c r="AA187" t="s">
        <v>359</v>
      </c>
      <c r="AB187" t="s">
        <v>550</v>
      </c>
      <c r="AC187" t="s">
        <v>1819</v>
      </c>
      <c r="AD187" t="s">
        <v>624</v>
      </c>
      <c r="AE187" t="s">
        <v>628</v>
      </c>
      <c r="AF187" t="s">
        <v>2265</v>
      </c>
      <c r="AG187" t="s">
        <v>2090</v>
      </c>
      <c r="AH187" t="s">
        <v>408</v>
      </c>
      <c r="AI187" t="s">
        <v>2535</v>
      </c>
      <c r="AK187" s="103">
        <v>43567</v>
      </c>
      <c r="AL187" s="103">
        <v>0.37708333333333333</v>
      </c>
      <c r="AM187" s="103"/>
      <c r="AN187" t="b">
        <v>1</v>
      </c>
      <c r="AO187" s="103"/>
      <c r="AP187" t="b">
        <v>0</v>
      </c>
      <c r="AQ187" s="103"/>
      <c r="AR187" t="s">
        <v>2266</v>
      </c>
      <c r="AT187" s="103"/>
      <c r="AU187" t="s">
        <v>2493</v>
      </c>
      <c r="AW187" s="103">
        <v>43770</v>
      </c>
      <c r="AX187" s="103">
        <v>44500</v>
      </c>
      <c r="AY187" t="b">
        <v>0</v>
      </c>
      <c r="AZ187" s="103"/>
      <c r="BB187" s="103">
        <v>43531</v>
      </c>
      <c r="BC187" s="103" t="s">
        <v>3514</v>
      </c>
      <c r="BD187" s="103">
        <v>43567</v>
      </c>
      <c r="BE187" s="103">
        <v>43707</v>
      </c>
      <c r="BF187" t="s">
        <v>2267</v>
      </c>
      <c r="BH187" t="b">
        <v>0</v>
      </c>
      <c r="BI187" s="103"/>
      <c r="BJ187" s="103" t="s">
        <v>2571</v>
      </c>
      <c r="BK187" s="103" t="s">
        <v>2528</v>
      </c>
      <c r="BL187" s="103"/>
      <c r="BM187" s="103"/>
      <c r="BN187" s="103" t="s">
        <v>2536</v>
      </c>
      <c r="BO187" s="103" t="b">
        <v>0</v>
      </c>
      <c r="BP187" s="103" t="b">
        <v>0</v>
      </c>
      <c r="BQ187" s="103"/>
      <c r="BR187" s="103" t="b">
        <v>0</v>
      </c>
      <c r="BS187" s="103"/>
      <c r="BT187" s="103" t="b">
        <v>0</v>
      </c>
      <c r="BU187" s="103" t="b">
        <v>0</v>
      </c>
      <c r="BV187" s="103" t="b">
        <v>0</v>
      </c>
      <c r="BW187" s="103"/>
      <c r="BX187" s="103" t="s">
        <v>2091</v>
      </c>
      <c r="BY187" s="103" t="s">
        <v>792</v>
      </c>
      <c r="BZ187" s="103"/>
      <c r="CA187" s="103"/>
      <c r="CB187" s="103"/>
    </row>
    <row r="188" spans="1:80" x14ac:dyDescent="0.35">
      <c r="A188" t="s">
        <v>3532</v>
      </c>
      <c r="B188">
        <v>178</v>
      </c>
      <c r="C188">
        <v>2020</v>
      </c>
      <c r="D188" t="b">
        <v>1</v>
      </c>
      <c r="E188" t="s">
        <v>1256</v>
      </c>
      <c r="F188" t="s">
        <v>3533</v>
      </c>
      <c r="G188" t="s">
        <v>1257</v>
      </c>
      <c r="H188" t="s">
        <v>2564</v>
      </c>
      <c r="I188" t="s">
        <v>3534</v>
      </c>
      <c r="J188" t="s">
        <v>3535</v>
      </c>
      <c r="K188" t="s">
        <v>3536</v>
      </c>
      <c r="L188" t="s">
        <v>2054</v>
      </c>
      <c r="M188" t="s">
        <v>1262</v>
      </c>
      <c r="N188" t="s">
        <v>446</v>
      </c>
      <c r="O188" t="s">
        <v>1263</v>
      </c>
      <c r="P188" t="s">
        <v>1264</v>
      </c>
      <c r="Q188" t="s">
        <v>1256</v>
      </c>
      <c r="R188" t="s">
        <v>355</v>
      </c>
      <c r="S188" t="s">
        <v>1265</v>
      </c>
      <c r="T188">
        <v>1500000</v>
      </c>
      <c r="U188">
        <v>1321500</v>
      </c>
      <c r="V188">
        <v>150000</v>
      </c>
      <c r="W188">
        <v>28500</v>
      </c>
      <c r="X188">
        <v>74995</v>
      </c>
      <c r="Y188" t="s">
        <v>2565</v>
      </c>
      <c r="Z188" t="s">
        <v>377</v>
      </c>
      <c r="AA188" t="s">
        <v>2368</v>
      </c>
      <c r="AB188" t="s">
        <v>2387</v>
      </c>
      <c r="AC188" t="s">
        <v>1819</v>
      </c>
      <c r="AD188" t="s">
        <v>2566</v>
      </c>
      <c r="AE188" t="s">
        <v>1266</v>
      </c>
      <c r="AF188" t="s">
        <v>1448</v>
      </c>
      <c r="AG188" t="s">
        <v>1268</v>
      </c>
      <c r="AH188" t="s">
        <v>367</v>
      </c>
      <c r="AI188" t="s">
        <v>2567</v>
      </c>
      <c r="AK188" s="103">
        <v>43973</v>
      </c>
      <c r="AL188" s="103"/>
      <c r="AM188" s="103"/>
      <c r="AN188" t="b">
        <v>1</v>
      </c>
      <c r="AO188" s="103"/>
      <c r="AP188" t="b">
        <v>0</v>
      </c>
      <c r="AQ188" s="103"/>
      <c r="AR188" t="s">
        <v>2568</v>
      </c>
      <c r="AS188" t="s">
        <v>2569</v>
      </c>
      <c r="AT188" s="103"/>
      <c r="AU188" t="s">
        <v>2517</v>
      </c>
      <c r="AW188" s="103">
        <v>44317</v>
      </c>
      <c r="AX188" s="103">
        <v>45046</v>
      </c>
      <c r="AY188" t="b">
        <v>0</v>
      </c>
      <c r="AZ188" s="103"/>
      <c r="BB188" s="103">
        <v>44442</v>
      </c>
      <c r="BC188" s="103" t="s">
        <v>3538</v>
      </c>
      <c r="BD188" s="103">
        <v>44783</v>
      </c>
      <c r="BE188" s="103">
        <v>44820</v>
      </c>
      <c r="BF188" t="s">
        <v>3539</v>
      </c>
      <c r="BH188" t="b">
        <v>1</v>
      </c>
      <c r="BI188" s="103"/>
      <c r="BJ188" s="103" t="s">
        <v>678</v>
      </c>
      <c r="BK188" s="103" t="s">
        <v>2237</v>
      </c>
      <c r="BL188" s="103">
        <v>1500000</v>
      </c>
      <c r="BM188" s="103" t="s">
        <v>3537</v>
      </c>
      <c r="BN188" s="103"/>
      <c r="BO188" s="103" t="b">
        <v>1</v>
      </c>
      <c r="BP188" s="103" t="b">
        <v>1</v>
      </c>
      <c r="BQ188" s="103"/>
      <c r="BR188" s="103" t="b">
        <v>0</v>
      </c>
      <c r="BS188" s="103"/>
      <c r="BT188" s="103" t="b">
        <v>0</v>
      </c>
      <c r="BU188" s="103" t="b">
        <v>0</v>
      </c>
      <c r="BV188" s="103" t="b">
        <v>0</v>
      </c>
      <c r="BW188" s="103"/>
      <c r="BX188" s="103" t="s">
        <v>2290</v>
      </c>
      <c r="BY188" s="103" t="s">
        <v>1836</v>
      </c>
      <c r="BZ188" s="103"/>
      <c r="CA188" s="103"/>
      <c r="CB188" s="103"/>
    </row>
    <row r="189" spans="1:80" x14ac:dyDescent="0.35">
      <c r="A189" t="s">
        <v>2556</v>
      </c>
      <c r="B189">
        <v>177</v>
      </c>
      <c r="C189">
        <v>2020</v>
      </c>
      <c r="D189" t="b">
        <v>1</v>
      </c>
      <c r="E189" t="s">
        <v>696</v>
      </c>
      <c r="F189" t="s">
        <v>302</v>
      </c>
      <c r="G189" t="s">
        <v>697</v>
      </c>
      <c r="H189" t="s">
        <v>2557</v>
      </c>
      <c r="I189" t="s">
        <v>3113</v>
      </c>
      <c r="J189" t="s">
        <v>3114</v>
      </c>
      <c r="K189" t="s">
        <v>3115</v>
      </c>
      <c r="L189" t="s">
        <v>1611</v>
      </c>
      <c r="M189" t="s">
        <v>1250</v>
      </c>
      <c r="N189" t="s">
        <v>434</v>
      </c>
      <c r="O189" t="s">
        <v>701</v>
      </c>
      <c r="P189" t="s">
        <v>702</v>
      </c>
      <c r="Q189" t="s">
        <v>696</v>
      </c>
      <c r="R189" t="s">
        <v>355</v>
      </c>
      <c r="S189" t="s">
        <v>703</v>
      </c>
      <c r="T189">
        <v>400000</v>
      </c>
      <c r="U189">
        <v>320000</v>
      </c>
      <c r="V189">
        <v>47000</v>
      </c>
      <c r="W189">
        <v>33000</v>
      </c>
      <c r="X189">
        <v>0</v>
      </c>
      <c r="Y189" t="s">
        <v>3116</v>
      </c>
      <c r="Z189" t="s">
        <v>358</v>
      </c>
      <c r="AA189" t="s">
        <v>359</v>
      </c>
      <c r="AB189" t="s">
        <v>2387</v>
      </c>
      <c r="AC189" t="s">
        <v>361</v>
      </c>
      <c r="AD189" t="s">
        <v>362</v>
      </c>
      <c r="AE189" t="s">
        <v>706</v>
      </c>
      <c r="AF189" t="s">
        <v>2558</v>
      </c>
      <c r="AG189" t="s">
        <v>2559</v>
      </c>
      <c r="AH189" t="s">
        <v>367</v>
      </c>
      <c r="AI189" t="s">
        <v>2561</v>
      </c>
      <c r="AK189" s="103">
        <v>43973</v>
      </c>
      <c r="AL189" s="103"/>
      <c r="AM189" s="103"/>
      <c r="AN189" t="b">
        <v>1</v>
      </c>
      <c r="AO189" s="103"/>
      <c r="AP189" t="b">
        <v>0</v>
      </c>
      <c r="AQ189" s="103"/>
      <c r="AR189" t="s">
        <v>2562</v>
      </c>
      <c r="AS189" t="s">
        <v>2563</v>
      </c>
      <c r="AT189" s="103"/>
      <c r="AU189" t="s">
        <v>2891</v>
      </c>
      <c r="AW189" s="103">
        <v>44317</v>
      </c>
      <c r="AX189" s="103">
        <v>45046</v>
      </c>
      <c r="AY189" t="b">
        <v>0</v>
      </c>
      <c r="AZ189" s="103"/>
      <c r="BB189" s="103">
        <v>43964</v>
      </c>
      <c r="BC189" s="103" t="s">
        <v>3531</v>
      </c>
      <c r="BD189" s="103">
        <v>44403</v>
      </c>
      <c r="BE189" s="103">
        <v>44434</v>
      </c>
      <c r="BF189" t="s">
        <v>2993</v>
      </c>
      <c r="BH189" t="b">
        <v>1</v>
      </c>
      <c r="BI189" s="103"/>
      <c r="BJ189" s="103" t="s">
        <v>1877</v>
      </c>
      <c r="BK189" s="103" t="s">
        <v>2506</v>
      </c>
      <c r="BL189" s="103">
        <v>400000</v>
      </c>
      <c r="BM189" s="103" t="s">
        <v>2560</v>
      </c>
      <c r="BN189" s="103" t="s">
        <v>3117</v>
      </c>
      <c r="BO189" s="103" t="b">
        <v>0</v>
      </c>
      <c r="BP189" s="103" t="b">
        <v>0</v>
      </c>
      <c r="BQ189" s="103"/>
      <c r="BR189" s="103" t="b">
        <v>0</v>
      </c>
      <c r="BS189" s="103"/>
      <c r="BT189" s="103" t="b">
        <v>0</v>
      </c>
      <c r="BU189" s="103" t="b">
        <v>0</v>
      </c>
      <c r="BV189" s="103" t="b">
        <v>0</v>
      </c>
      <c r="BW189" s="103"/>
      <c r="BX189" s="103" t="s">
        <v>2287</v>
      </c>
      <c r="BY189" s="103" t="s">
        <v>1890</v>
      </c>
      <c r="BZ189" s="103"/>
      <c r="CA189" s="103"/>
      <c r="CB189" s="103"/>
    </row>
    <row r="190" spans="1:80" x14ac:dyDescent="0.35">
      <c r="A190" t="s">
        <v>2713</v>
      </c>
      <c r="B190">
        <v>206</v>
      </c>
      <c r="C190">
        <v>2020</v>
      </c>
      <c r="D190" t="b">
        <v>1</v>
      </c>
      <c r="E190" t="s">
        <v>2714</v>
      </c>
      <c r="F190" t="s">
        <v>290</v>
      </c>
      <c r="G190" t="s">
        <v>2716</v>
      </c>
      <c r="I190" t="s">
        <v>3175</v>
      </c>
      <c r="J190" t="s">
        <v>3176</v>
      </c>
      <c r="K190" t="s">
        <v>3177</v>
      </c>
      <c r="L190" t="s">
        <v>2717</v>
      </c>
      <c r="M190" t="s">
        <v>2718</v>
      </c>
      <c r="N190" t="s">
        <v>352</v>
      </c>
      <c r="O190" t="s">
        <v>2719</v>
      </c>
      <c r="P190" t="s">
        <v>2720</v>
      </c>
      <c r="Q190" t="s">
        <v>2714</v>
      </c>
      <c r="R190" t="s">
        <v>355</v>
      </c>
      <c r="S190" t="s">
        <v>2721</v>
      </c>
      <c r="T190">
        <v>598750</v>
      </c>
      <c r="U190">
        <v>498900</v>
      </c>
      <c r="V190">
        <v>71850</v>
      </c>
      <c r="W190">
        <v>28000</v>
      </c>
      <c r="X190">
        <v>29000</v>
      </c>
      <c r="Y190" t="s">
        <v>2722</v>
      </c>
      <c r="Z190" t="s">
        <v>2723</v>
      </c>
      <c r="AA190" t="s">
        <v>359</v>
      </c>
      <c r="AB190" t="s">
        <v>550</v>
      </c>
      <c r="AC190" t="s">
        <v>2724</v>
      </c>
      <c r="AD190" t="s">
        <v>2725</v>
      </c>
      <c r="AE190" t="s">
        <v>2726</v>
      </c>
      <c r="AF190" t="s">
        <v>2727</v>
      </c>
      <c r="AG190" t="s">
        <v>2728</v>
      </c>
      <c r="AH190" t="s">
        <v>463</v>
      </c>
      <c r="AI190" t="s">
        <v>2730</v>
      </c>
      <c r="AK190" s="103">
        <v>44090</v>
      </c>
      <c r="AL190" s="103"/>
      <c r="AM190" s="103"/>
      <c r="AN190" t="b">
        <v>0</v>
      </c>
      <c r="AO190" s="103"/>
      <c r="AP190" t="b">
        <v>0</v>
      </c>
      <c r="AQ190" s="103"/>
      <c r="AT190" s="103"/>
      <c r="AU190" t="s">
        <v>2731</v>
      </c>
      <c r="AW190" s="103">
        <v>44501</v>
      </c>
      <c r="AX190" s="103">
        <v>45230</v>
      </c>
      <c r="AY190" t="b">
        <v>0</v>
      </c>
      <c r="AZ190" s="103"/>
      <c r="BB190" s="103">
        <v>44159</v>
      </c>
      <c r="BC190" s="103" t="s">
        <v>3573</v>
      </c>
      <c r="BD190" s="103">
        <v>44180</v>
      </c>
      <c r="BE190" s="103">
        <v>44495</v>
      </c>
      <c r="BF190" t="s">
        <v>2732</v>
      </c>
      <c r="BH190" t="b">
        <v>0</v>
      </c>
      <c r="BI190" s="103"/>
      <c r="BJ190" s="103" t="s">
        <v>1387</v>
      </c>
      <c r="BK190" s="103" t="s">
        <v>2715</v>
      </c>
      <c r="BL190" s="103">
        <v>598750</v>
      </c>
      <c r="BM190" s="103" t="s">
        <v>2560</v>
      </c>
      <c r="BN190" s="103" t="s">
        <v>3178</v>
      </c>
      <c r="BO190" s="103" t="b">
        <v>0</v>
      </c>
      <c r="BP190" s="103" t="b">
        <v>0</v>
      </c>
      <c r="BQ190" s="103"/>
      <c r="BR190" s="103" t="b">
        <v>0</v>
      </c>
      <c r="BS190" s="103"/>
      <c r="BT190" s="103" t="b">
        <v>0</v>
      </c>
      <c r="BU190" s="103" t="b">
        <v>0</v>
      </c>
      <c r="BV190" s="103" t="b">
        <v>0</v>
      </c>
      <c r="BW190" s="103"/>
      <c r="BX190" s="103" t="s">
        <v>2729</v>
      </c>
      <c r="BY190" s="103"/>
      <c r="BZ190" s="103"/>
      <c r="CA190" s="103"/>
      <c r="CB190" s="103"/>
    </row>
    <row r="191" spans="1:80" x14ac:dyDescent="0.35">
      <c r="A191" t="s">
        <v>2733</v>
      </c>
      <c r="B191">
        <v>214</v>
      </c>
      <c r="C191">
        <v>2020</v>
      </c>
      <c r="D191" t="b">
        <v>1</v>
      </c>
      <c r="E191" t="s">
        <v>2734</v>
      </c>
      <c r="F191" t="s">
        <v>302</v>
      </c>
      <c r="G191" t="s">
        <v>2737</v>
      </c>
      <c r="I191" t="s">
        <v>2738</v>
      </c>
      <c r="J191" t="s">
        <v>2739</v>
      </c>
      <c r="K191" t="s">
        <v>2740</v>
      </c>
      <c r="L191" t="s">
        <v>2741</v>
      </c>
      <c r="M191" t="s">
        <v>2742</v>
      </c>
      <c r="N191" t="s">
        <v>2743</v>
      </c>
      <c r="O191" t="s">
        <v>2744</v>
      </c>
      <c r="P191" t="s">
        <v>2745</v>
      </c>
      <c r="Q191" t="s">
        <v>2746</v>
      </c>
      <c r="R191" t="s">
        <v>355</v>
      </c>
      <c r="S191" t="s">
        <v>2747</v>
      </c>
      <c r="T191">
        <v>5000000</v>
      </c>
      <c r="U191">
        <v>0</v>
      </c>
      <c r="V191">
        <v>4957910</v>
      </c>
      <c r="W191">
        <v>42090</v>
      </c>
      <c r="X191">
        <v>0</v>
      </c>
      <c r="Y191" t="s">
        <v>2748</v>
      </c>
      <c r="Z191" t="s">
        <v>2749</v>
      </c>
      <c r="AA191" t="s">
        <v>378</v>
      </c>
      <c r="AB191" t="s">
        <v>360</v>
      </c>
      <c r="AC191" t="s">
        <v>2750</v>
      </c>
      <c r="AD191" t="s">
        <v>2751</v>
      </c>
      <c r="AE191" t="s">
        <v>2752</v>
      </c>
      <c r="AF191" t="s">
        <v>2753</v>
      </c>
      <c r="AG191" t="s">
        <v>2754</v>
      </c>
      <c r="AH191" t="s">
        <v>643</v>
      </c>
      <c r="AI191" t="s">
        <v>2757</v>
      </c>
      <c r="AK191" s="103"/>
      <c r="AL191" s="103"/>
      <c r="AM191" s="103"/>
      <c r="AN191" t="b">
        <v>1</v>
      </c>
      <c r="AO191" s="103"/>
      <c r="AP191" t="b">
        <v>0</v>
      </c>
      <c r="AQ191" s="103"/>
      <c r="AT191" s="103"/>
      <c r="AU191" t="s">
        <v>2502</v>
      </c>
      <c r="AV191" t="s">
        <v>349</v>
      </c>
      <c r="AW191" s="103">
        <v>44287</v>
      </c>
      <c r="AX191" s="103">
        <v>45016</v>
      </c>
      <c r="AY191" t="b">
        <v>0</v>
      </c>
      <c r="AZ191" s="103"/>
      <c r="BB191" s="103"/>
      <c r="BC191" s="103"/>
      <c r="BD191" s="103"/>
      <c r="BE191" s="103">
        <v>44291</v>
      </c>
      <c r="BF191" t="s">
        <v>2758</v>
      </c>
      <c r="BH191" t="b">
        <v>0</v>
      </c>
      <c r="BI191" s="103"/>
      <c r="BJ191" s="103" t="s">
        <v>2735</v>
      </c>
      <c r="BK191" s="103" t="s">
        <v>2736</v>
      </c>
      <c r="BL191" s="103">
        <v>4667090</v>
      </c>
      <c r="BM191" s="103" t="s">
        <v>2476</v>
      </c>
      <c r="BN191" s="103" t="s">
        <v>2759</v>
      </c>
      <c r="BO191" s="103" t="b">
        <v>0</v>
      </c>
      <c r="BP191" s="103" t="b">
        <v>0</v>
      </c>
      <c r="BQ191" s="103"/>
      <c r="BR191" s="103" t="b">
        <v>1</v>
      </c>
      <c r="BS191" s="103"/>
      <c r="BT191" s="103" t="b">
        <v>0</v>
      </c>
      <c r="BU191" s="103" t="b">
        <v>0</v>
      </c>
      <c r="BV191" s="103" t="b">
        <v>0</v>
      </c>
      <c r="BW191" s="103"/>
      <c r="BX191" s="103" t="s">
        <v>2755</v>
      </c>
      <c r="BY191" s="103" t="s">
        <v>2756</v>
      </c>
      <c r="BZ191" s="103"/>
      <c r="CA191" s="103"/>
      <c r="CB191" s="103"/>
    </row>
    <row r="192" spans="1:80" x14ac:dyDescent="0.35">
      <c r="A192" t="s">
        <v>2570</v>
      </c>
      <c r="B192">
        <v>179</v>
      </c>
      <c r="C192">
        <v>2020</v>
      </c>
      <c r="D192" t="b">
        <v>1</v>
      </c>
      <c r="E192" t="s">
        <v>544</v>
      </c>
      <c r="F192" t="s">
        <v>290</v>
      </c>
      <c r="G192" t="s">
        <v>545</v>
      </c>
      <c r="H192" t="s">
        <v>2572</v>
      </c>
      <c r="I192" t="s">
        <v>3540</v>
      </c>
      <c r="J192" t="s">
        <v>3541</v>
      </c>
      <c r="K192" t="s">
        <v>3542</v>
      </c>
      <c r="L192" t="s">
        <v>444</v>
      </c>
      <c r="M192" t="s">
        <v>546</v>
      </c>
      <c r="N192" t="s">
        <v>446</v>
      </c>
      <c r="O192" t="s">
        <v>976</v>
      </c>
      <c r="P192" t="s">
        <v>2291</v>
      </c>
      <c r="Q192" t="s">
        <v>544</v>
      </c>
      <c r="R192" t="s">
        <v>355</v>
      </c>
      <c r="S192" t="s">
        <v>548</v>
      </c>
      <c r="T192">
        <v>1500000</v>
      </c>
      <c r="U192">
        <v>1321500</v>
      </c>
      <c r="V192">
        <v>150000</v>
      </c>
      <c r="W192">
        <v>28500</v>
      </c>
      <c r="X192">
        <v>183366</v>
      </c>
      <c r="Y192" t="s">
        <v>2573</v>
      </c>
      <c r="Z192" t="s">
        <v>377</v>
      </c>
      <c r="AA192" t="s">
        <v>2368</v>
      </c>
      <c r="AB192" t="s">
        <v>550</v>
      </c>
      <c r="AC192" t="s">
        <v>1819</v>
      </c>
      <c r="AD192" t="s">
        <v>2574</v>
      </c>
      <c r="AE192" t="s">
        <v>552</v>
      </c>
      <c r="AF192" t="s">
        <v>2575</v>
      </c>
      <c r="AG192" t="s">
        <v>2576</v>
      </c>
      <c r="AH192" t="s">
        <v>553</v>
      </c>
      <c r="AI192" t="s">
        <v>3543</v>
      </c>
      <c r="AK192" s="103">
        <v>43969</v>
      </c>
      <c r="AL192" s="103"/>
      <c r="AM192" s="103"/>
      <c r="AN192" t="b">
        <v>1</v>
      </c>
      <c r="AO192" s="103"/>
      <c r="AP192" t="b">
        <v>0</v>
      </c>
      <c r="AQ192" s="103"/>
      <c r="AR192" t="s">
        <v>2578</v>
      </c>
      <c r="AS192" t="s">
        <v>2579</v>
      </c>
      <c r="AT192" s="103"/>
      <c r="AU192" t="s">
        <v>1950</v>
      </c>
      <c r="AW192" s="103">
        <v>44317</v>
      </c>
      <c r="AX192" s="103">
        <v>45046</v>
      </c>
      <c r="AY192" t="b">
        <v>0</v>
      </c>
      <c r="AZ192" s="103"/>
      <c r="BB192" s="103">
        <v>43907</v>
      </c>
      <c r="BC192" s="103" t="s">
        <v>3544</v>
      </c>
      <c r="BD192" s="103">
        <v>43965</v>
      </c>
      <c r="BE192" s="103">
        <v>44510</v>
      </c>
      <c r="BF192" t="s">
        <v>3118</v>
      </c>
      <c r="BH192" t="b">
        <v>1</v>
      </c>
      <c r="BI192" s="103"/>
      <c r="BJ192" s="103" t="s">
        <v>3434</v>
      </c>
      <c r="BK192" s="103" t="s">
        <v>2528</v>
      </c>
      <c r="BL192" s="103">
        <v>1500000</v>
      </c>
      <c r="BM192" s="103" t="s">
        <v>3209</v>
      </c>
      <c r="BN192" s="103" t="s">
        <v>3545</v>
      </c>
      <c r="BO192" s="103" t="b">
        <v>1</v>
      </c>
      <c r="BP192" s="103" t="b">
        <v>1</v>
      </c>
      <c r="BQ192" s="103"/>
      <c r="BR192" s="103" t="b">
        <v>0</v>
      </c>
      <c r="BS192" s="103"/>
      <c r="BT192" s="103" t="b">
        <v>0</v>
      </c>
      <c r="BU192" s="103" t="b">
        <v>0</v>
      </c>
      <c r="BV192" s="103" t="b">
        <v>0</v>
      </c>
      <c r="BW192" s="103"/>
      <c r="BX192" s="103" t="s">
        <v>2292</v>
      </c>
      <c r="BY192" s="103" t="s">
        <v>2577</v>
      </c>
      <c r="BZ192" s="103"/>
      <c r="CA192" s="103"/>
      <c r="CB192" s="103"/>
    </row>
    <row r="193" spans="1:80" x14ac:dyDescent="0.35">
      <c r="A193" t="s">
        <v>2580</v>
      </c>
      <c r="B193">
        <v>180</v>
      </c>
      <c r="C193">
        <v>2020</v>
      </c>
      <c r="D193" t="b">
        <v>1</v>
      </c>
      <c r="E193" t="s">
        <v>1465</v>
      </c>
      <c r="F193" t="s">
        <v>290</v>
      </c>
      <c r="G193" t="s">
        <v>1466</v>
      </c>
      <c r="H193" t="s">
        <v>2582</v>
      </c>
      <c r="L193" t="s">
        <v>1611</v>
      </c>
      <c r="M193" t="s">
        <v>2293</v>
      </c>
      <c r="N193" t="s">
        <v>446</v>
      </c>
      <c r="O193" t="s">
        <v>1470</v>
      </c>
      <c r="P193" t="s">
        <v>1471</v>
      </c>
      <c r="Q193" t="s">
        <v>1465</v>
      </c>
      <c r="R193" t="s">
        <v>355</v>
      </c>
      <c r="S193" t="s">
        <v>1472</v>
      </c>
      <c r="T193">
        <v>1500000</v>
      </c>
      <c r="U193">
        <v>1291500</v>
      </c>
      <c r="V193">
        <v>180000</v>
      </c>
      <c r="W193">
        <v>28500</v>
      </c>
      <c r="X193">
        <v>40750</v>
      </c>
      <c r="Y193" t="s">
        <v>2583</v>
      </c>
      <c r="Z193" t="s">
        <v>377</v>
      </c>
      <c r="AA193" t="s">
        <v>378</v>
      </c>
      <c r="AB193" t="s">
        <v>360</v>
      </c>
      <c r="AC193" t="s">
        <v>1819</v>
      </c>
      <c r="AD193" t="s">
        <v>2584</v>
      </c>
      <c r="AE193" t="s">
        <v>2585</v>
      </c>
      <c r="AF193" t="s">
        <v>1475</v>
      </c>
      <c r="AG193" t="s">
        <v>1476</v>
      </c>
      <c r="AH193" t="s">
        <v>382</v>
      </c>
      <c r="AI193" t="s">
        <v>2587</v>
      </c>
      <c r="AK193" s="103">
        <v>43969</v>
      </c>
      <c r="AL193" s="103"/>
      <c r="AM193" s="103"/>
      <c r="AN193" t="b">
        <v>1</v>
      </c>
      <c r="AO193" s="103"/>
      <c r="AP193" t="b">
        <v>0</v>
      </c>
      <c r="AQ193" s="103"/>
      <c r="AR193" t="s">
        <v>1477</v>
      </c>
      <c r="AT193" s="103"/>
      <c r="AU193" t="s">
        <v>2588</v>
      </c>
      <c r="AW193" s="103">
        <v>44317</v>
      </c>
      <c r="AX193" s="103">
        <v>45046</v>
      </c>
      <c r="AY193" t="b">
        <v>0</v>
      </c>
      <c r="AZ193" s="103"/>
      <c r="BB193" s="103">
        <v>44473</v>
      </c>
      <c r="BC193" s="103" t="s">
        <v>3546</v>
      </c>
      <c r="BD193" s="103">
        <v>44490</v>
      </c>
      <c r="BE193" s="103">
        <v>44571</v>
      </c>
      <c r="BF193" t="s">
        <v>3119</v>
      </c>
      <c r="BH193" t="b">
        <v>0</v>
      </c>
      <c r="BI193" s="103"/>
      <c r="BJ193" s="103" t="s">
        <v>2581</v>
      </c>
      <c r="BK193" s="103" t="s">
        <v>1977</v>
      </c>
      <c r="BL193" s="103">
        <v>1388937</v>
      </c>
      <c r="BM193" s="103" t="s">
        <v>2586</v>
      </c>
      <c r="BN193" s="103"/>
      <c r="BO193" s="103" t="b">
        <v>1</v>
      </c>
      <c r="BP193" s="103" t="b">
        <v>0</v>
      </c>
      <c r="BQ193" s="103"/>
      <c r="BR193" s="103" t="b">
        <v>0</v>
      </c>
      <c r="BS193" s="103"/>
      <c r="BT193" s="103" t="b">
        <v>0</v>
      </c>
      <c r="BU193" s="103" t="b">
        <v>0</v>
      </c>
      <c r="BV193" s="103" t="b">
        <v>0</v>
      </c>
      <c r="BW193" s="103"/>
      <c r="BX193" s="103" t="s">
        <v>2294</v>
      </c>
      <c r="BY193" s="103" t="s">
        <v>1846</v>
      </c>
      <c r="BZ193" s="103"/>
      <c r="CA193" s="103"/>
      <c r="CB193" s="103"/>
    </row>
    <row r="194" spans="1:80" hidden="1" x14ac:dyDescent="0.35">
      <c r="A194" t="s">
        <v>2295</v>
      </c>
      <c r="B194">
        <v>181</v>
      </c>
      <c r="C194">
        <v>2020</v>
      </c>
      <c r="D194" t="b">
        <v>0</v>
      </c>
      <c r="E194" t="s">
        <v>1228</v>
      </c>
      <c r="F194" t="s">
        <v>290</v>
      </c>
      <c r="G194" t="s">
        <v>1229</v>
      </c>
      <c r="H194" t="s">
        <v>2589</v>
      </c>
      <c r="L194" t="s">
        <v>2296</v>
      </c>
      <c r="M194" t="s">
        <v>1868</v>
      </c>
      <c r="N194" t="s">
        <v>446</v>
      </c>
      <c r="O194" t="s">
        <v>1233</v>
      </c>
      <c r="P194" t="s">
        <v>1234</v>
      </c>
      <c r="Q194" t="s">
        <v>1228</v>
      </c>
      <c r="R194" t="s">
        <v>355</v>
      </c>
      <c r="S194" t="s">
        <v>1235</v>
      </c>
      <c r="T194">
        <v>0</v>
      </c>
      <c r="U194">
        <v>0</v>
      </c>
      <c r="V194">
        <v>0</v>
      </c>
      <c r="W194">
        <v>0</v>
      </c>
      <c r="X194">
        <v>0</v>
      </c>
      <c r="Y194" t="s">
        <v>2388</v>
      </c>
      <c r="Z194" t="s">
        <v>358</v>
      </c>
      <c r="AA194" t="s">
        <v>359</v>
      </c>
      <c r="AC194" t="s">
        <v>2297</v>
      </c>
      <c r="AD194" t="s">
        <v>2298</v>
      </c>
      <c r="AH194" t="s">
        <v>522</v>
      </c>
      <c r="AI194" t="s">
        <v>2590</v>
      </c>
      <c r="AK194" s="103"/>
      <c r="AL194" s="103"/>
      <c r="AM194" s="103"/>
      <c r="AN194" t="b">
        <v>0</v>
      </c>
      <c r="AO194" s="103"/>
      <c r="AP194" t="b">
        <v>0</v>
      </c>
      <c r="AQ194" s="103"/>
      <c r="AT194" s="103"/>
      <c r="AW194" s="103"/>
      <c r="AX194" s="103"/>
      <c r="AY194" t="b">
        <v>0</v>
      </c>
      <c r="AZ194" s="103"/>
      <c r="BB194" s="103"/>
      <c r="BC194" s="103"/>
      <c r="BD194" s="103"/>
      <c r="BE194" s="103"/>
      <c r="BH194" t="b">
        <v>0</v>
      </c>
      <c r="BI194" s="103"/>
      <c r="BJ194" s="103" t="s">
        <v>1871</v>
      </c>
      <c r="BK194" s="103" t="s">
        <v>1494</v>
      </c>
      <c r="BL194" s="103">
        <v>200000</v>
      </c>
      <c r="BM194" s="103"/>
      <c r="BN194" s="103"/>
      <c r="BO194" s="103" t="b">
        <v>0</v>
      </c>
      <c r="BP194" s="103" t="b">
        <v>0</v>
      </c>
      <c r="BQ194" s="103"/>
      <c r="BR194" s="103" t="b">
        <v>0</v>
      </c>
      <c r="BS194" s="103"/>
      <c r="BT194" s="103" t="b">
        <v>0</v>
      </c>
      <c r="BU194" s="103" t="b">
        <v>0</v>
      </c>
      <c r="BV194" s="103" t="b">
        <v>0</v>
      </c>
      <c r="BW194" s="103"/>
      <c r="BX194" s="103" t="s">
        <v>2299</v>
      </c>
      <c r="BY194" s="103"/>
      <c r="BZ194" s="103"/>
      <c r="CA194" s="103"/>
      <c r="CB194" s="103"/>
    </row>
    <row r="195" spans="1:80" hidden="1" x14ac:dyDescent="0.35">
      <c r="A195" t="s">
        <v>2300</v>
      </c>
      <c r="B195">
        <v>182</v>
      </c>
      <c r="C195">
        <v>2020</v>
      </c>
      <c r="D195" t="b">
        <v>0</v>
      </c>
      <c r="E195" t="s">
        <v>1228</v>
      </c>
      <c r="F195" t="s">
        <v>290</v>
      </c>
      <c r="G195" t="s">
        <v>1229</v>
      </c>
      <c r="H195" t="s">
        <v>2592</v>
      </c>
      <c r="L195" t="s">
        <v>2296</v>
      </c>
      <c r="M195" t="s">
        <v>1868</v>
      </c>
      <c r="N195" t="s">
        <v>446</v>
      </c>
      <c r="O195" t="s">
        <v>1233</v>
      </c>
      <c r="P195" t="s">
        <v>1234</v>
      </c>
      <c r="Q195" t="s">
        <v>1228</v>
      </c>
      <c r="R195" t="s">
        <v>355</v>
      </c>
      <c r="S195" t="s">
        <v>1235</v>
      </c>
      <c r="T195">
        <v>250000</v>
      </c>
      <c r="U195">
        <v>0</v>
      </c>
      <c r="V195">
        <v>0</v>
      </c>
      <c r="W195">
        <v>0</v>
      </c>
      <c r="X195">
        <v>0</v>
      </c>
      <c r="Y195" t="s">
        <v>2213</v>
      </c>
      <c r="Z195" t="s">
        <v>1777</v>
      </c>
      <c r="AA195" t="s">
        <v>359</v>
      </c>
      <c r="AB195" t="s">
        <v>550</v>
      </c>
      <c r="AC195" t="s">
        <v>2301</v>
      </c>
      <c r="AD195" t="s">
        <v>362</v>
      </c>
      <c r="AE195" t="s">
        <v>1843</v>
      </c>
      <c r="AF195" t="s">
        <v>2591</v>
      </c>
      <c r="AG195" t="s">
        <v>2593</v>
      </c>
      <c r="AH195" t="s">
        <v>522</v>
      </c>
      <c r="AI195" t="s">
        <v>2596</v>
      </c>
      <c r="AK195" s="103"/>
      <c r="AL195" s="103"/>
      <c r="AM195" s="103"/>
      <c r="AN195" t="b">
        <v>1</v>
      </c>
      <c r="AO195" s="103"/>
      <c r="AP195" t="b">
        <v>0</v>
      </c>
      <c r="AQ195" s="103"/>
      <c r="AT195" s="103"/>
      <c r="AW195" s="103">
        <v>44197</v>
      </c>
      <c r="AX195" s="103">
        <v>44926</v>
      </c>
      <c r="AY195" t="b">
        <v>0</v>
      </c>
      <c r="AZ195" s="103"/>
      <c r="BB195" s="103">
        <v>43921</v>
      </c>
      <c r="BC195" s="103"/>
      <c r="BD195" s="103"/>
      <c r="BE195" s="103"/>
      <c r="BF195" t="s">
        <v>2597</v>
      </c>
      <c r="BH195" t="b">
        <v>1</v>
      </c>
      <c r="BI195" s="103"/>
      <c r="BJ195" s="103" t="s">
        <v>2591</v>
      </c>
      <c r="BK195" s="103" t="s">
        <v>1494</v>
      </c>
      <c r="BL195" s="103">
        <v>250000</v>
      </c>
      <c r="BM195" s="103" t="s">
        <v>2595</v>
      </c>
      <c r="BN195" s="103"/>
      <c r="BO195" s="103" t="b">
        <v>0</v>
      </c>
      <c r="BP195" s="103" t="b">
        <v>0</v>
      </c>
      <c r="BQ195" s="103"/>
      <c r="BR195" s="103" t="b">
        <v>0</v>
      </c>
      <c r="BS195" s="103"/>
      <c r="BT195" s="103" t="b">
        <v>0</v>
      </c>
      <c r="BU195" s="103" t="b">
        <v>0</v>
      </c>
      <c r="BV195" s="103" t="b">
        <v>0</v>
      </c>
      <c r="BW195" s="103"/>
      <c r="BX195" s="103" t="s">
        <v>2299</v>
      </c>
      <c r="BY195" s="103" t="s">
        <v>2594</v>
      </c>
      <c r="BZ195" s="103"/>
      <c r="CA195" s="103"/>
      <c r="CB195" s="103"/>
    </row>
    <row r="196" spans="1:80" x14ac:dyDescent="0.35">
      <c r="A196" t="s">
        <v>2837</v>
      </c>
      <c r="B196">
        <v>304</v>
      </c>
      <c r="C196">
        <v>2020</v>
      </c>
      <c r="D196" t="b">
        <v>1</v>
      </c>
      <c r="E196" t="s">
        <v>1228</v>
      </c>
      <c r="F196" t="s">
        <v>290</v>
      </c>
      <c r="G196" t="s">
        <v>1229</v>
      </c>
      <c r="I196" t="s">
        <v>2838</v>
      </c>
      <c r="K196" t="s">
        <v>2839</v>
      </c>
      <c r="L196" t="s">
        <v>2296</v>
      </c>
      <c r="M196" t="s">
        <v>1868</v>
      </c>
      <c r="N196" t="s">
        <v>446</v>
      </c>
      <c r="O196" t="s">
        <v>1233</v>
      </c>
      <c r="P196" t="s">
        <v>1234</v>
      </c>
      <c r="Q196" t="s">
        <v>1228</v>
      </c>
      <c r="R196" t="s">
        <v>355</v>
      </c>
      <c r="S196" t="s">
        <v>1235</v>
      </c>
      <c r="T196">
        <v>218748</v>
      </c>
      <c r="U196">
        <v>0</v>
      </c>
      <c r="V196">
        <v>218748</v>
      </c>
      <c r="W196">
        <v>0</v>
      </c>
      <c r="X196">
        <v>0</v>
      </c>
      <c r="Y196" t="s">
        <v>2840</v>
      </c>
      <c r="Z196" t="s">
        <v>1777</v>
      </c>
      <c r="AA196" t="s">
        <v>359</v>
      </c>
      <c r="AB196" t="s">
        <v>550</v>
      </c>
      <c r="AC196" t="s">
        <v>2841</v>
      </c>
      <c r="AD196" t="s">
        <v>362</v>
      </c>
      <c r="AE196" t="s">
        <v>1237</v>
      </c>
      <c r="AF196" t="s">
        <v>1871</v>
      </c>
      <c r="AG196" t="s">
        <v>1491</v>
      </c>
      <c r="AH196" t="s">
        <v>522</v>
      </c>
      <c r="AI196" t="s">
        <v>2843</v>
      </c>
      <c r="AK196" s="103"/>
      <c r="AL196" s="103"/>
      <c r="AM196" s="103"/>
      <c r="AN196" t="b">
        <v>1</v>
      </c>
      <c r="AO196" s="103"/>
      <c r="AP196" t="b">
        <v>0</v>
      </c>
      <c r="AQ196" s="103"/>
      <c r="AT196" s="103"/>
      <c r="AV196" t="s">
        <v>2844</v>
      </c>
      <c r="AW196" s="103">
        <v>44197</v>
      </c>
      <c r="AX196" s="103">
        <v>44926</v>
      </c>
      <c r="AY196" t="b">
        <v>0</v>
      </c>
      <c r="AZ196" s="103"/>
      <c r="BB196" s="103"/>
      <c r="BC196" s="103"/>
      <c r="BD196" s="103"/>
      <c r="BE196" s="103"/>
      <c r="BF196" t="s">
        <v>2597</v>
      </c>
      <c r="BH196" t="b">
        <v>1</v>
      </c>
      <c r="BI196" s="103"/>
      <c r="BJ196" s="103"/>
      <c r="BK196" s="103"/>
      <c r="BL196" s="103">
        <v>218748</v>
      </c>
      <c r="BM196" s="103" t="s">
        <v>2842</v>
      </c>
      <c r="BN196" s="103" t="s">
        <v>3183</v>
      </c>
      <c r="BO196" s="103" t="b">
        <v>0</v>
      </c>
      <c r="BP196" s="103" t="b">
        <v>0</v>
      </c>
      <c r="BQ196" s="103"/>
      <c r="BR196" s="103" t="b">
        <v>1</v>
      </c>
      <c r="BS196" s="103"/>
      <c r="BT196" s="103" t="b">
        <v>0</v>
      </c>
      <c r="BU196" s="103" t="b">
        <v>0</v>
      </c>
      <c r="BV196" s="103" t="b">
        <v>0</v>
      </c>
      <c r="BW196" s="103"/>
      <c r="BX196" s="103" t="s">
        <v>1873</v>
      </c>
      <c r="BY196" s="103" t="s">
        <v>3182</v>
      </c>
      <c r="BZ196" s="103"/>
      <c r="CA196" s="103"/>
      <c r="CB196" s="103"/>
    </row>
    <row r="197" spans="1:80" x14ac:dyDescent="0.35">
      <c r="A197" t="s">
        <v>2601</v>
      </c>
      <c r="B197">
        <v>184</v>
      </c>
      <c r="C197">
        <v>2020</v>
      </c>
      <c r="D197" t="b">
        <v>1</v>
      </c>
      <c r="E197" t="s">
        <v>845</v>
      </c>
      <c r="F197" t="s">
        <v>846</v>
      </c>
      <c r="G197" t="s">
        <v>501</v>
      </c>
      <c r="H197" t="s">
        <v>2602</v>
      </c>
      <c r="L197" t="s">
        <v>2305</v>
      </c>
      <c r="M197" t="s">
        <v>2306</v>
      </c>
      <c r="N197" t="s">
        <v>2307</v>
      </c>
      <c r="O197" t="s">
        <v>2603</v>
      </c>
      <c r="P197" t="s">
        <v>504</v>
      </c>
      <c r="Q197" t="s">
        <v>845</v>
      </c>
      <c r="R197" t="s">
        <v>355</v>
      </c>
      <c r="S197" t="s">
        <v>505</v>
      </c>
      <c r="T197">
        <v>1000000</v>
      </c>
      <c r="U197">
        <v>851500</v>
      </c>
      <c r="V197">
        <v>120000</v>
      </c>
      <c r="W197">
        <v>28500</v>
      </c>
      <c r="X197">
        <v>42792</v>
      </c>
      <c r="Y197" t="s">
        <v>2604</v>
      </c>
      <c r="Z197" t="s">
        <v>2380</v>
      </c>
      <c r="AA197" t="s">
        <v>378</v>
      </c>
      <c r="AB197" t="s">
        <v>360</v>
      </c>
      <c r="AC197" t="s">
        <v>1830</v>
      </c>
      <c r="AD197" t="s">
        <v>2605</v>
      </c>
      <c r="AE197" t="s">
        <v>856</v>
      </c>
      <c r="AF197" t="s">
        <v>2606</v>
      </c>
      <c r="AG197" t="s">
        <v>858</v>
      </c>
      <c r="AH197" t="s">
        <v>393</v>
      </c>
      <c r="AI197" t="s">
        <v>2608</v>
      </c>
      <c r="AK197" s="103">
        <v>43964</v>
      </c>
      <c r="AL197" s="103"/>
      <c r="AM197" s="103"/>
      <c r="AN197" t="b">
        <v>1</v>
      </c>
      <c r="AO197" s="103"/>
      <c r="AP197" t="b">
        <v>0</v>
      </c>
      <c r="AQ197" s="103"/>
      <c r="AR197" t="s">
        <v>2609</v>
      </c>
      <c r="AT197" s="103"/>
      <c r="AV197" t="s">
        <v>2610</v>
      </c>
      <c r="AW197" s="103">
        <v>44317</v>
      </c>
      <c r="AX197" s="103">
        <v>45046</v>
      </c>
      <c r="AY197" t="b">
        <v>0</v>
      </c>
      <c r="AZ197" s="103"/>
      <c r="BB197" s="103">
        <v>44371</v>
      </c>
      <c r="BC197" s="103" t="s">
        <v>3547</v>
      </c>
      <c r="BD197" s="103">
        <v>44452</v>
      </c>
      <c r="BE197" s="103">
        <v>44494</v>
      </c>
      <c r="BF197" t="s">
        <v>3128</v>
      </c>
      <c r="BH197" t="b">
        <v>0</v>
      </c>
      <c r="BI197" s="103"/>
      <c r="BJ197" s="103" t="s">
        <v>678</v>
      </c>
      <c r="BK197" s="103" t="s">
        <v>2378</v>
      </c>
      <c r="BL197" s="103">
        <v>1000000</v>
      </c>
      <c r="BM197" s="103" t="s">
        <v>2607</v>
      </c>
      <c r="BN197" s="103"/>
      <c r="BO197" s="103" t="b">
        <v>0</v>
      </c>
      <c r="BP197" s="103" t="b">
        <v>0</v>
      </c>
      <c r="BQ197" s="103"/>
      <c r="BR197" s="103" t="b">
        <v>0</v>
      </c>
      <c r="BS197" s="103"/>
      <c r="BT197" s="103" t="b">
        <v>0</v>
      </c>
      <c r="BU197" s="103" t="b">
        <v>0</v>
      </c>
      <c r="BV197" s="103" t="b">
        <v>0</v>
      </c>
      <c r="BW197" s="103"/>
      <c r="BX197" s="103" t="s">
        <v>2308</v>
      </c>
      <c r="BY197" s="103" t="s">
        <v>1836</v>
      </c>
      <c r="BZ197" s="103"/>
      <c r="CA197" s="103"/>
      <c r="CB197" s="103"/>
    </row>
    <row r="198" spans="1:80" x14ac:dyDescent="0.35">
      <c r="A198" t="s">
        <v>2857</v>
      </c>
      <c r="B198">
        <v>307</v>
      </c>
      <c r="C198">
        <v>2020</v>
      </c>
      <c r="D198" t="b">
        <v>1</v>
      </c>
      <c r="E198" t="s">
        <v>441</v>
      </c>
      <c r="F198" t="s">
        <v>290</v>
      </c>
      <c r="G198" t="s">
        <v>443</v>
      </c>
      <c r="I198" t="s">
        <v>3185</v>
      </c>
      <c r="J198" t="s">
        <v>3186</v>
      </c>
      <c r="K198" t="s">
        <v>3187</v>
      </c>
      <c r="L198" t="s">
        <v>444</v>
      </c>
      <c r="M198" t="s">
        <v>445</v>
      </c>
      <c r="N198" t="s">
        <v>446</v>
      </c>
      <c r="O198" t="s">
        <v>1511</v>
      </c>
      <c r="P198" t="s">
        <v>2859</v>
      </c>
      <c r="Q198" t="s">
        <v>441</v>
      </c>
      <c r="R198" t="s">
        <v>355</v>
      </c>
      <c r="S198" t="s">
        <v>448</v>
      </c>
      <c r="T198">
        <v>150000</v>
      </c>
      <c r="U198">
        <v>0</v>
      </c>
      <c r="V198">
        <v>121500</v>
      </c>
      <c r="W198">
        <v>28500</v>
      </c>
      <c r="X198">
        <v>0</v>
      </c>
      <c r="Y198" t="s">
        <v>2860</v>
      </c>
      <c r="Z198" t="s">
        <v>1777</v>
      </c>
      <c r="AA198" t="s">
        <v>378</v>
      </c>
      <c r="AB198" t="s">
        <v>2637</v>
      </c>
      <c r="AC198" t="s">
        <v>2861</v>
      </c>
      <c r="AD198" t="s">
        <v>362</v>
      </c>
      <c r="AE198" t="s">
        <v>451</v>
      </c>
      <c r="AH198" t="s">
        <v>393</v>
      </c>
      <c r="AI198" t="s">
        <v>2863</v>
      </c>
      <c r="AK198" s="103"/>
      <c r="AL198" s="103"/>
      <c r="AM198" s="103"/>
      <c r="AN198" t="b">
        <v>1</v>
      </c>
      <c r="AO198" s="103"/>
      <c r="AP198" t="b">
        <v>0</v>
      </c>
      <c r="AQ198" s="103"/>
      <c r="AT198" s="103"/>
      <c r="AV198" t="s">
        <v>3188</v>
      </c>
      <c r="AW198" s="103">
        <v>44197</v>
      </c>
      <c r="AX198" s="103">
        <v>44926</v>
      </c>
      <c r="AY198" t="b">
        <v>1</v>
      </c>
      <c r="AZ198" s="103">
        <v>45291</v>
      </c>
      <c r="BB198" s="103"/>
      <c r="BC198" s="103"/>
      <c r="BD198" s="103"/>
      <c r="BE198" s="103"/>
      <c r="BF198" t="s">
        <v>2864</v>
      </c>
      <c r="BH198" t="b">
        <v>0</v>
      </c>
      <c r="BI198" s="103"/>
      <c r="BJ198" s="103" t="s">
        <v>2858</v>
      </c>
      <c r="BK198" s="103" t="s">
        <v>1515</v>
      </c>
      <c r="BL198" s="103">
        <v>300000</v>
      </c>
      <c r="BM198" s="103" t="s">
        <v>2607</v>
      </c>
      <c r="BN198" s="103" t="s">
        <v>3189</v>
      </c>
      <c r="BO198" s="103" t="b">
        <v>0</v>
      </c>
      <c r="BP198" s="103" t="b">
        <v>0</v>
      </c>
      <c r="BQ198" s="103"/>
      <c r="BR198" s="103" t="b">
        <v>1</v>
      </c>
      <c r="BS198" s="103"/>
      <c r="BT198" s="103" t="b">
        <v>0</v>
      </c>
      <c r="BU198" s="103" t="b">
        <v>0</v>
      </c>
      <c r="BV198" s="103" t="b">
        <v>0</v>
      </c>
      <c r="BW198" s="103"/>
      <c r="BX198" s="103" t="s">
        <v>2862</v>
      </c>
      <c r="BY198" s="103" t="s">
        <v>1011</v>
      </c>
      <c r="BZ198" s="103"/>
      <c r="CA198" s="103"/>
      <c r="CB198" s="103"/>
    </row>
    <row r="199" spans="1:80" x14ac:dyDescent="0.35">
      <c r="A199" t="s">
        <v>2302</v>
      </c>
      <c r="B199">
        <v>183</v>
      </c>
      <c r="C199">
        <v>2020</v>
      </c>
      <c r="D199" t="b">
        <v>1</v>
      </c>
      <c r="E199" t="s">
        <v>1782</v>
      </c>
      <c r="F199" t="s">
        <v>290</v>
      </c>
      <c r="G199" t="s">
        <v>1784</v>
      </c>
      <c r="H199" t="s">
        <v>2598</v>
      </c>
      <c r="I199" t="s">
        <v>3120</v>
      </c>
      <c r="J199" t="s">
        <v>3121</v>
      </c>
      <c r="K199" t="s">
        <v>3122</v>
      </c>
      <c r="L199" t="s">
        <v>2151</v>
      </c>
      <c r="M199" t="s">
        <v>2304</v>
      </c>
      <c r="N199" t="s">
        <v>352</v>
      </c>
      <c r="O199" t="s">
        <v>2122</v>
      </c>
      <c r="P199" t="s">
        <v>1790</v>
      </c>
      <c r="Q199" t="s">
        <v>1782</v>
      </c>
      <c r="R199" t="s">
        <v>355</v>
      </c>
      <c r="S199" t="s">
        <v>2123</v>
      </c>
      <c r="T199">
        <v>350000</v>
      </c>
      <c r="V199">
        <v>743122</v>
      </c>
      <c r="W199">
        <v>63273</v>
      </c>
      <c r="X199">
        <v>0</v>
      </c>
      <c r="Y199" t="s">
        <v>1792</v>
      </c>
      <c r="Z199" t="s">
        <v>1777</v>
      </c>
      <c r="AA199" t="s">
        <v>378</v>
      </c>
      <c r="AB199" t="s">
        <v>360</v>
      </c>
      <c r="AC199" t="s">
        <v>3649</v>
      </c>
      <c r="AD199" t="s">
        <v>362</v>
      </c>
      <c r="AE199" t="s">
        <v>1795</v>
      </c>
      <c r="AF199" t="s">
        <v>1783</v>
      </c>
      <c r="AH199" t="s">
        <v>367</v>
      </c>
      <c r="AI199" t="s">
        <v>2600</v>
      </c>
      <c r="AK199" s="103"/>
      <c r="AL199" s="103"/>
      <c r="AM199" s="103"/>
      <c r="AN199" t="b">
        <v>1</v>
      </c>
      <c r="AO199" s="103"/>
      <c r="AP199" t="b">
        <v>0</v>
      </c>
      <c r="AQ199" s="103"/>
      <c r="AR199" t="s">
        <v>3124</v>
      </c>
      <c r="AS199" t="s">
        <v>3125</v>
      </c>
      <c r="AT199" s="103"/>
      <c r="AV199" t="s">
        <v>2495</v>
      </c>
      <c r="AW199" s="103">
        <v>44197</v>
      </c>
      <c r="AX199" s="103">
        <v>44926</v>
      </c>
      <c r="AY199" t="b">
        <v>1</v>
      </c>
      <c r="AZ199" s="103">
        <v>45291</v>
      </c>
      <c r="BA199" t="s">
        <v>3126</v>
      </c>
      <c r="BB199" s="103">
        <v>43907</v>
      </c>
      <c r="BC199" s="103"/>
      <c r="BD199" s="103"/>
      <c r="BE199" s="103"/>
      <c r="BF199" t="s">
        <v>2597</v>
      </c>
      <c r="BH199" t="b">
        <v>1</v>
      </c>
      <c r="BI199" s="103"/>
      <c r="BJ199" s="103" t="s">
        <v>1783</v>
      </c>
      <c r="BK199" s="103" t="s">
        <v>1799</v>
      </c>
      <c r="BL199" s="103">
        <v>350000</v>
      </c>
      <c r="BM199" s="103" t="s">
        <v>2599</v>
      </c>
      <c r="BN199" s="103" t="s">
        <v>3127</v>
      </c>
      <c r="BO199" s="103" t="b">
        <v>0</v>
      </c>
      <c r="BP199" s="103" t="b">
        <v>0</v>
      </c>
      <c r="BQ199" s="103"/>
      <c r="BR199" s="103" t="b">
        <v>1</v>
      </c>
      <c r="BS199" s="103"/>
      <c r="BT199" s="103" t="b">
        <v>0</v>
      </c>
      <c r="BU199" s="103" t="b">
        <v>0</v>
      </c>
      <c r="BV199" s="103" t="b">
        <v>0</v>
      </c>
      <c r="BW199" s="103">
        <v>806395</v>
      </c>
      <c r="BX199" s="103" t="s">
        <v>3123</v>
      </c>
      <c r="BY199" s="103" t="s">
        <v>1797</v>
      </c>
      <c r="BZ199" s="103"/>
      <c r="CA199" s="103"/>
      <c r="CB199" s="103"/>
    </row>
    <row r="200" spans="1:80" x14ac:dyDescent="0.35">
      <c r="A200" t="s">
        <v>2611</v>
      </c>
      <c r="B200">
        <v>185</v>
      </c>
      <c r="C200">
        <v>2020</v>
      </c>
      <c r="D200" t="b">
        <v>1</v>
      </c>
      <c r="E200" t="s">
        <v>2309</v>
      </c>
      <c r="F200" t="s">
        <v>290</v>
      </c>
      <c r="G200" t="s">
        <v>2310</v>
      </c>
      <c r="H200" t="s">
        <v>2612</v>
      </c>
      <c r="I200" t="s">
        <v>3548</v>
      </c>
      <c r="J200" t="s">
        <v>3549</v>
      </c>
      <c r="K200" t="s">
        <v>3550</v>
      </c>
      <c r="L200" t="s">
        <v>2311</v>
      </c>
      <c r="M200" t="s">
        <v>2312</v>
      </c>
      <c r="N200" t="s">
        <v>352</v>
      </c>
      <c r="O200" t="s">
        <v>2313</v>
      </c>
      <c r="P200" t="s">
        <v>2314</v>
      </c>
      <c r="Q200" t="s">
        <v>2309</v>
      </c>
      <c r="R200" t="s">
        <v>355</v>
      </c>
      <c r="S200" t="s">
        <v>2315</v>
      </c>
      <c r="T200">
        <v>800000</v>
      </c>
      <c r="U200">
        <v>675500</v>
      </c>
      <c r="V200">
        <v>96000</v>
      </c>
      <c r="W200">
        <v>28500</v>
      </c>
      <c r="X200">
        <v>0</v>
      </c>
      <c r="Y200" t="s">
        <v>2613</v>
      </c>
      <c r="Z200" t="s">
        <v>377</v>
      </c>
      <c r="AA200" t="s">
        <v>378</v>
      </c>
      <c r="AB200" t="s">
        <v>360</v>
      </c>
      <c r="AC200" t="s">
        <v>405</v>
      </c>
      <c r="AD200" t="s">
        <v>2614</v>
      </c>
      <c r="AE200" t="s">
        <v>2615</v>
      </c>
      <c r="AF200" t="s">
        <v>2616</v>
      </c>
      <c r="AG200" t="s">
        <v>2617</v>
      </c>
      <c r="AH200" t="s">
        <v>463</v>
      </c>
      <c r="AI200" t="s">
        <v>2619</v>
      </c>
      <c r="AK200" s="103">
        <v>43971</v>
      </c>
      <c r="AL200" s="103"/>
      <c r="AM200" s="103"/>
      <c r="AN200" t="b">
        <v>1</v>
      </c>
      <c r="AO200" s="103"/>
      <c r="AP200" t="b">
        <v>0</v>
      </c>
      <c r="AQ200" s="103"/>
      <c r="AT200" s="103"/>
      <c r="AU200" t="s">
        <v>2522</v>
      </c>
      <c r="AW200" s="103">
        <v>44317</v>
      </c>
      <c r="AX200" s="103">
        <v>45046</v>
      </c>
      <c r="AY200" t="b">
        <v>0</v>
      </c>
      <c r="AZ200" s="103"/>
      <c r="BB200" s="103">
        <v>44728</v>
      </c>
      <c r="BC200" s="103" t="s">
        <v>3551</v>
      </c>
      <c r="BD200" s="103">
        <v>44749</v>
      </c>
      <c r="BE200" s="103">
        <v>44805</v>
      </c>
      <c r="BF200" t="s">
        <v>3552</v>
      </c>
      <c r="BH200" t="b">
        <v>0</v>
      </c>
      <c r="BI200" s="103"/>
      <c r="BJ200" s="103" t="s">
        <v>1387</v>
      </c>
      <c r="BK200" s="103" t="s">
        <v>1402</v>
      </c>
      <c r="BL200" s="103">
        <v>796549</v>
      </c>
      <c r="BM200" s="103" t="s">
        <v>2607</v>
      </c>
      <c r="BN200" s="103"/>
      <c r="BO200" s="103" t="b">
        <v>0</v>
      </c>
      <c r="BP200" s="103" t="b">
        <v>0</v>
      </c>
      <c r="BQ200" s="103"/>
      <c r="BR200" s="103" t="b">
        <v>0</v>
      </c>
      <c r="BS200" s="103"/>
      <c r="BT200" s="103" t="b">
        <v>0</v>
      </c>
      <c r="BU200" s="103" t="b">
        <v>0</v>
      </c>
      <c r="BV200" s="103" t="b">
        <v>0</v>
      </c>
      <c r="BW200" s="103"/>
      <c r="BX200" s="103" t="s">
        <v>2316</v>
      </c>
      <c r="BY200" s="103" t="s">
        <v>2618</v>
      </c>
      <c r="BZ200" s="103"/>
      <c r="CA200" s="103"/>
      <c r="CB200" s="103"/>
    </row>
    <row r="201" spans="1:80" hidden="1" x14ac:dyDescent="0.35">
      <c r="A201" t="s">
        <v>2317</v>
      </c>
      <c r="B201">
        <v>186</v>
      </c>
      <c r="C201">
        <v>2020</v>
      </c>
      <c r="D201" t="b">
        <v>0</v>
      </c>
      <c r="E201" t="s">
        <v>583</v>
      </c>
      <c r="F201" t="s">
        <v>290</v>
      </c>
      <c r="G201" t="s">
        <v>585</v>
      </c>
      <c r="H201" t="s">
        <v>1026</v>
      </c>
      <c r="L201" t="s">
        <v>1905</v>
      </c>
      <c r="M201" t="s">
        <v>587</v>
      </c>
      <c r="N201" t="s">
        <v>446</v>
      </c>
      <c r="O201" t="s">
        <v>588</v>
      </c>
      <c r="P201" t="s">
        <v>589</v>
      </c>
      <c r="Q201" t="s">
        <v>583</v>
      </c>
      <c r="R201" t="s">
        <v>355</v>
      </c>
      <c r="S201" t="s">
        <v>590</v>
      </c>
      <c r="T201">
        <v>0</v>
      </c>
      <c r="U201">
        <v>0</v>
      </c>
      <c r="V201">
        <v>0</v>
      </c>
      <c r="W201">
        <v>0</v>
      </c>
      <c r="X201">
        <v>0</v>
      </c>
      <c r="Y201" t="s">
        <v>2620</v>
      </c>
      <c r="Z201" t="s">
        <v>377</v>
      </c>
      <c r="AA201" t="s">
        <v>2389</v>
      </c>
      <c r="AC201" t="s">
        <v>1819</v>
      </c>
      <c r="AD201" t="s">
        <v>2289</v>
      </c>
      <c r="AF201" t="s">
        <v>2318</v>
      </c>
      <c r="AH201" t="s">
        <v>408</v>
      </c>
      <c r="AI201" t="s">
        <v>2320</v>
      </c>
      <c r="AK201" s="103"/>
      <c r="AL201" s="103"/>
      <c r="AM201" s="103"/>
      <c r="AN201" t="b">
        <v>0</v>
      </c>
      <c r="AO201" s="103"/>
      <c r="AP201" t="b">
        <v>0</v>
      </c>
      <c r="AQ201" s="103"/>
      <c r="AT201" s="103"/>
      <c r="AW201" s="103"/>
      <c r="AX201" s="103"/>
      <c r="AY201" t="b">
        <v>0</v>
      </c>
      <c r="AZ201" s="103"/>
      <c r="BB201" s="103"/>
      <c r="BC201" s="103"/>
      <c r="BD201" s="103"/>
      <c r="BE201" s="103"/>
      <c r="BH201" t="b">
        <v>0</v>
      </c>
      <c r="BI201" s="103"/>
      <c r="BJ201" s="103" t="s">
        <v>3436</v>
      </c>
      <c r="BK201" s="103" t="s">
        <v>2485</v>
      </c>
      <c r="BL201" s="103">
        <v>1500000</v>
      </c>
      <c r="BM201" s="103"/>
      <c r="BN201" s="103"/>
      <c r="BO201" s="103" t="b">
        <v>1</v>
      </c>
      <c r="BP201" s="103" t="b">
        <v>0</v>
      </c>
      <c r="BQ201" s="103"/>
      <c r="BR201" s="103" t="b">
        <v>0</v>
      </c>
      <c r="BS201" s="103"/>
      <c r="BT201" s="103" t="b">
        <v>0</v>
      </c>
      <c r="BU201" s="103" t="b">
        <v>0</v>
      </c>
      <c r="BV201" s="103" t="b">
        <v>0</v>
      </c>
      <c r="BW201" s="103"/>
      <c r="BX201" s="103" t="s">
        <v>2319</v>
      </c>
      <c r="BY201" s="103"/>
      <c r="BZ201" s="103"/>
      <c r="CA201" s="103"/>
      <c r="CB201" s="103"/>
    </row>
    <row r="202" spans="1:80" x14ac:dyDescent="0.35">
      <c r="A202" t="s">
        <v>2621</v>
      </c>
      <c r="B202">
        <v>187</v>
      </c>
      <c r="C202">
        <v>2020</v>
      </c>
      <c r="D202" t="b">
        <v>1</v>
      </c>
      <c r="E202" t="s">
        <v>933</v>
      </c>
      <c r="F202" t="s">
        <v>290</v>
      </c>
      <c r="G202" t="s">
        <v>934</v>
      </c>
      <c r="H202" t="s">
        <v>2623</v>
      </c>
      <c r="I202" t="s">
        <v>3553</v>
      </c>
      <c r="J202" t="s">
        <v>3554</v>
      </c>
      <c r="K202" t="s">
        <v>3555</v>
      </c>
      <c r="L202" t="s">
        <v>2321</v>
      </c>
      <c r="M202" t="s">
        <v>2322</v>
      </c>
      <c r="N202" t="s">
        <v>434</v>
      </c>
      <c r="O202" t="s">
        <v>938</v>
      </c>
      <c r="P202" t="s">
        <v>2323</v>
      </c>
      <c r="Q202" t="s">
        <v>933</v>
      </c>
      <c r="R202" t="s">
        <v>355</v>
      </c>
      <c r="S202" t="s">
        <v>940</v>
      </c>
      <c r="T202">
        <v>1608827</v>
      </c>
      <c r="U202">
        <v>1580327</v>
      </c>
      <c r="W202">
        <v>28500</v>
      </c>
      <c r="X202">
        <v>121237</v>
      </c>
      <c r="Y202" t="s">
        <v>2624</v>
      </c>
      <c r="Z202" t="s">
        <v>377</v>
      </c>
      <c r="AA202" t="s">
        <v>2368</v>
      </c>
      <c r="AB202" t="s">
        <v>2387</v>
      </c>
      <c r="AC202" t="s">
        <v>3556</v>
      </c>
      <c r="AD202" t="s">
        <v>2625</v>
      </c>
      <c r="AE202" t="s">
        <v>942</v>
      </c>
      <c r="AF202" t="s">
        <v>2626</v>
      </c>
      <c r="AG202" t="s">
        <v>944</v>
      </c>
      <c r="AH202" t="s">
        <v>393</v>
      </c>
      <c r="AI202" t="s">
        <v>2628</v>
      </c>
      <c r="AK202" s="103"/>
      <c r="AL202" s="103"/>
      <c r="AM202" s="103"/>
      <c r="AN202" t="b">
        <v>1</v>
      </c>
      <c r="AO202" s="103"/>
      <c r="AP202" t="b">
        <v>0</v>
      </c>
      <c r="AQ202" s="103"/>
      <c r="AT202" s="103"/>
      <c r="AU202" t="s">
        <v>2629</v>
      </c>
      <c r="AW202" s="103">
        <v>44317</v>
      </c>
      <c r="AX202" s="103">
        <v>45046</v>
      </c>
      <c r="AY202" t="b">
        <v>0</v>
      </c>
      <c r="AZ202" s="103"/>
      <c r="BB202" s="103">
        <v>44627</v>
      </c>
      <c r="BC202" s="103" t="s">
        <v>3557</v>
      </c>
      <c r="BD202" s="103">
        <v>44644</v>
      </c>
      <c r="BE202" s="103">
        <v>44839</v>
      </c>
      <c r="BF202" t="s">
        <v>3558</v>
      </c>
      <c r="BH202" t="b">
        <v>0</v>
      </c>
      <c r="BI202" s="103"/>
      <c r="BJ202" s="103" t="s">
        <v>2622</v>
      </c>
      <c r="BK202" s="103" t="s">
        <v>1977</v>
      </c>
      <c r="BL202" s="103">
        <v>1608827</v>
      </c>
      <c r="BM202" s="103" t="s">
        <v>3194</v>
      </c>
      <c r="BN202" s="103"/>
      <c r="BO202" s="103" t="b">
        <v>1</v>
      </c>
      <c r="BP202" s="103" t="b">
        <v>1</v>
      </c>
      <c r="BQ202" s="103"/>
      <c r="BR202" s="103" t="b">
        <v>0</v>
      </c>
      <c r="BS202" s="103"/>
      <c r="BT202" s="103" t="b">
        <v>0</v>
      </c>
      <c r="BU202" s="103" t="b">
        <v>0</v>
      </c>
      <c r="BV202" s="103" t="b">
        <v>0</v>
      </c>
      <c r="BW202" s="103"/>
      <c r="BX202" s="103" t="s">
        <v>2627</v>
      </c>
      <c r="BY202" s="103" t="s">
        <v>1919</v>
      </c>
      <c r="BZ202" s="103"/>
      <c r="CA202" s="103"/>
      <c r="CB202" s="103"/>
    </row>
    <row r="203" spans="1:80" hidden="1" x14ac:dyDescent="0.35">
      <c r="A203" t="s">
        <v>2324</v>
      </c>
      <c r="B203">
        <v>188</v>
      </c>
      <c r="C203">
        <v>2020</v>
      </c>
      <c r="D203" t="b">
        <v>0</v>
      </c>
      <c r="E203" t="s">
        <v>1923</v>
      </c>
      <c r="F203" t="s">
        <v>290</v>
      </c>
      <c r="G203" t="s">
        <v>1924</v>
      </c>
      <c r="H203" t="s">
        <v>1389</v>
      </c>
      <c r="L203" t="s">
        <v>444</v>
      </c>
      <c r="M203" t="s">
        <v>2047</v>
      </c>
      <c r="N203" t="s">
        <v>1739</v>
      </c>
      <c r="O203" t="s">
        <v>2048</v>
      </c>
      <c r="P203" t="s">
        <v>1927</v>
      </c>
      <c r="Q203" t="s">
        <v>1923</v>
      </c>
      <c r="R203" t="s">
        <v>355</v>
      </c>
      <c r="S203" t="s">
        <v>1929</v>
      </c>
      <c r="T203">
        <v>0</v>
      </c>
      <c r="U203">
        <v>0</v>
      </c>
      <c r="V203">
        <v>0</v>
      </c>
      <c r="W203">
        <v>0</v>
      </c>
      <c r="X203">
        <v>0</v>
      </c>
      <c r="Y203" t="s">
        <v>2325</v>
      </c>
      <c r="Z203" t="s">
        <v>358</v>
      </c>
      <c r="AA203" t="s">
        <v>2389</v>
      </c>
      <c r="AC203" t="s">
        <v>405</v>
      </c>
      <c r="AF203" t="s">
        <v>1932</v>
      </c>
      <c r="AH203" t="s">
        <v>553</v>
      </c>
      <c r="AI203" t="s">
        <v>2630</v>
      </c>
      <c r="AK203" s="103"/>
      <c r="AL203" s="103"/>
      <c r="AM203" s="103"/>
      <c r="AN203" t="b">
        <v>1</v>
      </c>
      <c r="AO203" s="103"/>
      <c r="AP203" t="b">
        <v>0</v>
      </c>
      <c r="AQ203" s="103"/>
      <c r="AT203" s="103"/>
      <c r="AW203" s="103"/>
      <c r="AX203" s="103"/>
      <c r="AY203" t="b">
        <v>0</v>
      </c>
      <c r="AZ203" s="103"/>
      <c r="BB203" s="103"/>
      <c r="BC203" s="103"/>
      <c r="BD203" s="103"/>
      <c r="BE203" s="103"/>
      <c r="BH203" t="b">
        <v>0</v>
      </c>
      <c r="BI203" s="103"/>
      <c r="BJ203" s="103" t="s">
        <v>584</v>
      </c>
      <c r="BK203" s="103" t="s">
        <v>1935</v>
      </c>
      <c r="BL203" s="103">
        <v>0</v>
      </c>
      <c r="BM203" s="103"/>
      <c r="BN203" s="103"/>
      <c r="BO203" s="103" t="b">
        <v>0</v>
      </c>
      <c r="BP203" s="103" t="b">
        <v>0</v>
      </c>
      <c r="BQ203" s="103"/>
      <c r="BR203" s="103" t="b">
        <v>0</v>
      </c>
      <c r="BS203" s="103"/>
      <c r="BT203" s="103" t="b">
        <v>0</v>
      </c>
      <c r="BU203" s="103" t="b">
        <v>0</v>
      </c>
      <c r="BV203" s="103" t="b">
        <v>0</v>
      </c>
      <c r="BW203" s="103"/>
      <c r="BX203" s="103" t="s">
        <v>2326</v>
      </c>
      <c r="BY203" s="103"/>
      <c r="BZ203" s="103"/>
      <c r="CA203" s="103"/>
      <c r="CB203" s="103"/>
    </row>
    <row r="204" spans="1:80" x14ac:dyDescent="0.35">
      <c r="A204" t="s">
        <v>2700</v>
      </c>
      <c r="B204">
        <v>203</v>
      </c>
      <c r="C204">
        <v>2020</v>
      </c>
      <c r="D204" t="b">
        <v>1</v>
      </c>
      <c r="E204" t="s">
        <v>1923</v>
      </c>
      <c r="F204" t="s">
        <v>290</v>
      </c>
      <c r="G204" t="s">
        <v>1924</v>
      </c>
      <c r="H204" t="s">
        <v>2701</v>
      </c>
      <c r="I204" t="s">
        <v>3566</v>
      </c>
      <c r="J204" t="s">
        <v>3567</v>
      </c>
      <c r="K204" t="s">
        <v>3568</v>
      </c>
      <c r="L204" t="s">
        <v>2702</v>
      </c>
      <c r="M204" t="s">
        <v>2703</v>
      </c>
      <c r="N204" t="s">
        <v>446</v>
      </c>
      <c r="O204" t="s">
        <v>2048</v>
      </c>
      <c r="P204" t="s">
        <v>1927</v>
      </c>
      <c r="Q204" t="s">
        <v>1923</v>
      </c>
      <c r="R204" t="s">
        <v>355</v>
      </c>
      <c r="S204" t="s">
        <v>1929</v>
      </c>
      <c r="T204">
        <v>900000</v>
      </c>
      <c r="U204">
        <v>0</v>
      </c>
      <c r="V204">
        <v>875000</v>
      </c>
      <c r="W204">
        <v>25000</v>
      </c>
      <c r="X204">
        <v>250000</v>
      </c>
      <c r="Y204" t="s">
        <v>2704</v>
      </c>
      <c r="Z204" t="s">
        <v>2380</v>
      </c>
      <c r="AA204" t="s">
        <v>378</v>
      </c>
      <c r="AB204" t="s">
        <v>360</v>
      </c>
      <c r="AC204" t="s">
        <v>1884</v>
      </c>
      <c r="AD204" t="s">
        <v>362</v>
      </c>
      <c r="AE204" t="s">
        <v>1931</v>
      </c>
      <c r="AF204" t="s">
        <v>1932</v>
      </c>
      <c r="AG204" t="s">
        <v>1933</v>
      </c>
      <c r="AH204" t="s">
        <v>553</v>
      </c>
      <c r="AI204" t="s">
        <v>2706</v>
      </c>
      <c r="AK204" s="103">
        <v>43972</v>
      </c>
      <c r="AL204" s="103"/>
      <c r="AM204" s="103"/>
      <c r="AN204" t="b">
        <v>1</v>
      </c>
      <c r="AO204" s="103"/>
      <c r="AP204" t="b">
        <v>0</v>
      </c>
      <c r="AQ204" s="103"/>
      <c r="AR204" t="s">
        <v>2854</v>
      </c>
      <c r="AT204" s="103"/>
      <c r="AV204" t="s">
        <v>3569</v>
      </c>
      <c r="AW204" s="103">
        <v>44317</v>
      </c>
      <c r="AX204" s="103">
        <v>45046</v>
      </c>
      <c r="AY204" t="b">
        <v>1</v>
      </c>
      <c r="AZ204" s="103">
        <v>45291</v>
      </c>
      <c r="BB204" s="103"/>
      <c r="BC204" s="103"/>
      <c r="BD204" s="103"/>
      <c r="BE204" s="103"/>
      <c r="BH204" t="b">
        <v>1</v>
      </c>
      <c r="BI204" s="103"/>
      <c r="BJ204" s="103" t="s">
        <v>584</v>
      </c>
      <c r="BK204" s="103" t="s">
        <v>1935</v>
      </c>
      <c r="BL204" s="103">
        <v>900000</v>
      </c>
      <c r="BM204" s="103" t="s">
        <v>2476</v>
      </c>
      <c r="BN204" s="103"/>
      <c r="BO204" s="103" t="b">
        <v>0</v>
      </c>
      <c r="BP204" s="103" t="b">
        <v>0</v>
      </c>
      <c r="BQ204" s="103"/>
      <c r="BR204" s="103" t="b">
        <v>0</v>
      </c>
      <c r="BS204" s="103"/>
      <c r="BT204" s="103" t="b">
        <v>0</v>
      </c>
      <c r="BU204" s="103" t="b">
        <v>0</v>
      </c>
      <c r="BV204" s="103" t="b">
        <v>0</v>
      </c>
      <c r="BW204" s="103"/>
      <c r="BX204" s="103" t="s">
        <v>2381</v>
      </c>
      <c r="BY204" s="103" t="s">
        <v>2705</v>
      </c>
      <c r="BZ204" s="103"/>
      <c r="CA204" s="103"/>
      <c r="CB204" s="103"/>
    </row>
    <row r="205" spans="1:80" x14ac:dyDescent="0.35">
      <c r="A205" t="s">
        <v>2848</v>
      </c>
      <c r="B205">
        <v>306</v>
      </c>
      <c r="C205">
        <v>2020</v>
      </c>
      <c r="D205" t="b">
        <v>1</v>
      </c>
      <c r="E205" t="s">
        <v>1923</v>
      </c>
      <c r="F205" t="s">
        <v>290</v>
      </c>
      <c r="G205" t="s">
        <v>1924</v>
      </c>
      <c r="I205" t="s">
        <v>3580</v>
      </c>
      <c r="J205" t="s">
        <v>3184</v>
      </c>
      <c r="K205" t="s">
        <v>3581</v>
      </c>
      <c r="L205" t="s">
        <v>2702</v>
      </c>
      <c r="M205" t="s">
        <v>2703</v>
      </c>
      <c r="N205" t="s">
        <v>446</v>
      </c>
      <c r="O205" t="s">
        <v>2048</v>
      </c>
      <c r="P205" t="s">
        <v>1927</v>
      </c>
      <c r="Q205" t="s">
        <v>1923</v>
      </c>
      <c r="R205" t="s">
        <v>355</v>
      </c>
      <c r="S205" t="s">
        <v>1929</v>
      </c>
      <c r="T205">
        <v>500000</v>
      </c>
      <c r="U205">
        <v>0</v>
      </c>
      <c r="V205">
        <v>471500</v>
      </c>
      <c r="W205">
        <v>28500</v>
      </c>
      <c r="X205">
        <v>0</v>
      </c>
      <c r="Y205" t="s">
        <v>2850</v>
      </c>
      <c r="Z205" t="s">
        <v>1777</v>
      </c>
      <c r="AA205" t="s">
        <v>378</v>
      </c>
      <c r="AB205" t="s">
        <v>360</v>
      </c>
      <c r="AC205" t="s">
        <v>551</v>
      </c>
      <c r="AD205" t="s">
        <v>2649</v>
      </c>
      <c r="AE205" t="s">
        <v>1931</v>
      </c>
      <c r="AF205" t="s">
        <v>3582</v>
      </c>
      <c r="AG205" t="s">
        <v>2851</v>
      </c>
      <c r="AH205" t="s">
        <v>553</v>
      </c>
      <c r="AI205" t="s">
        <v>2853</v>
      </c>
      <c r="AK205" s="103"/>
      <c r="AL205" s="103"/>
      <c r="AM205" s="103"/>
      <c r="AN205" t="b">
        <v>1</v>
      </c>
      <c r="AO205" s="103"/>
      <c r="AP205" t="b">
        <v>0</v>
      </c>
      <c r="AQ205" s="103"/>
      <c r="AR205" t="s">
        <v>2854</v>
      </c>
      <c r="AS205" t="s">
        <v>2855</v>
      </c>
      <c r="AT205" s="103"/>
      <c r="AV205" t="s">
        <v>2856</v>
      </c>
      <c r="AW205" s="103">
        <v>44197</v>
      </c>
      <c r="AX205" s="103">
        <v>44926</v>
      </c>
      <c r="AY205" t="b">
        <v>1</v>
      </c>
      <c r="AZ205" s="103">
        <v>45047</v>
      </c>
      <c r="BB205" s="103"/>
      <c r="BC205" s="103"/>
      <c r="BD205" s="103"/>
      <c r="BE205" s="103"/>
      <c r="BF205" t="s">
        <v>2597</v>
      </c>
      <c r="BH205" t="b">
        <v>0</v>
      </c>
      <c r="BI205" s="103"/>
      <c r="BJ205" s="103" t="s">
        <v>1932</v>
      </c>
      <c r="BK205" s="103" t="s">
        <v>2849</v>
      </c>
      <c r="BL205" s="103">
        <v>500000</v>
      </c>
      <c r="BM205" s="103" t="s">
        <v>2476</v>
      </c>
      <c r="BN205" s="103"/>
      <c r="BO205" s="103" t="b">
        <v>0</v>
      </c>
      <c r="BP205" s="103" t="b">
        <v>0</v>
      </c>
      <c r="BQ205" s="103"/>
      <c r="BR205" s="103" t="b">
        <v>1</v>
      </c>
      <c r="BS205" s="103"/>
      <c r="BT205" s="103" t="b">
        <v>0</v>
      </c>
      <c r="BU205" s="103" t="b">
        <v>0</v>
      </c>
      <c r="BV205" s="103" t="b">
        <v>0</v>
      </c>
      <c r="BW205" s="103"/>
      <c r="BX205" s="103" t="s">
        <v>2852</v>
      </c>
      <c r="BY205" s="103" t="s">
        <v>2854</v>
      </c>
      <c r="BZ205" s="103"/>
      <c r="CA205" s="103"/>
      <c r="CB205" s="103"/>
    </row>
    <row r="206" spans="1:80" hidden="1" x14ac:dyDescent="0.35">
      <c r="A206" t="s">
        <v>2327</v>
      </c>
      <c r="B206">
        <v>189</v>
      </c>
      <c r="C206">
        <v>2020</v>
      </c>
      <c r="D206" t="b">
        <v>0</v>
      </c>
      <c r="E206" t="s">
        <v>1140</v>
      </c>
      <c r="F206" t="s">
        <v>846</v>
      </c>
      <c r="G206" t="s">
        <v>1141</v>
      </c>
      <c r="H206" t="s">
        <v>1389</v>
      </c>
      <c r="L206" t="s">
        <v>1143</v>
      </c>
      <c r="M206" t="s">
        <v>1144</v>
      </c>
      <c r="N206" t="s">
        <v>434</v>
      </c>
      <c r="O206" t="s">
        <v>1145</v>
      </c>
      <c r="P206" t="s">
        <v>1146</v>
      </c>
      <c r="Q206" t="s">
        <v>1140</v>
      </c>
      <c r="R206" t="s">
        <v>355</v>
      </c>
      <c r="S206" t="s">
        <v>1147</v>
      </c>
      <c r="T206">
        <v>0</v>
      </c>
      <c r="U206">
        <v>0</v>
      </c>
      <c r="V206">
        <v>0</v>
      </c>
      <c r="W206">
        <v>0</v>
      </c>
      <c r="X206">
        <v>0</v>
      </c>
      <c r="Y206" t="s">
        <v>2328</v>
      </c>
      <c r="Z206" t="s">
        <v>1777</v>
      </c>
      <c r="AA206" t="s">
        <v>2389</v>
      </c>
      <c r="AC206" t="s">
        <v>2329</v>
      </c>
      <c r="AF206" t="s">
        <v>2330</v>
      </c>
      <c r="AH206" t="s">
        <v>643</v>
      </c>
      <c r="AI206" t="s">
        <v>2631</v>
      </c>
      <c r="AK206" s="103"/>
      <c r="AL206" s="103"/>
      <c r="AM206" s="103"/>
      <c r="AN206" t="b">
        <v>0</v>
      </c>
      <c r="AO206" s="103"/>
      <c r="AP206" t="b">
        <v>0</v>
      </c>
      <c r="AQ206" s="103"/>
      <c r="AT206" s="103"/>
      <c r="AW206" s="103"/>
      <c r="AX206" s="103"/>
      <c r="AY206" t="b">
        <v>0</v>
      </c>
      <c r="AZ206" s="103"/>
      <c r="BB206" s="103"/>
      <c r="BC206" s="103"/>
      <c r="BD206" s="103"/>
      <c r="BE206" s="103"/>
      <c r="BH206" t="b">
        <v>0</v>
      </c>
      <c r="BI206" s="103"/>
      <c r="BJ206" s="103" t="s">
        <v>678</v>
      </c>
      <c r="BK206" s="103" t="s">
        <v>2288</v>
      </c>
      <c r="BL206" s="103">
        <v>0</v>
      </c>
      <c r="BM206" s="103"/>
      <c r="BN206" s="103"/>
      <c r="BO206" s="103" t="b">
        <v>0</v>
      </c>
      <c r="BP206" s="103" t="b">
        <v>0</v>
      </c>
      <c r="BQ206" s="103"/>
      <c r="BR206" s="103" t="b">
        <v>0</v>
      </c>
      <c r="BS206" s="103"/>
      <c r="BT206" s="103" t="b">
        <v>0</v>
      </c>
      <c r="BU206" s="103" t="b">
        <v>0</v>
      </c>
      <c r="BV206" s="103" t="b">
        <v>0</v>
      </c>
      <c r="BW206" s="103"/>
      <c r="BX206" s="103" t="s">
        <v>2331</v>
      </c>
      <c r="BY206" s="103"/>
      <c r="BZ206" s="103"/>
      <c r="CA206" s="103"/>
      <c r="CB206" s="103"/>
    </row>
    <row r="207" spans="1:80" x14ac:dyDescent="0.35">
      <c r="A207" t="s">
        <v>2695</v>
      </c>
      <c r="B207">
        <v>202</v>
      </c>
      <c r="C207">
        <v>2020</v>
      </c>
      <c r="D207" t="b">
        <v>1</v>
      </c>
      <c r="E207" t="s">
        <v>1140</v>
      </c>
      <c r="F207" t="s">
        <v>846</v>
      </c>
      <c r="G207" t="s">
        <v>1141</v>
      </c>
      <c r="H207" t="s">
        <v>2612</v>
      </c>
      <c r="I207" t="s">
        <v>3564</v>
      </c>
      <c r="J207" t="s">
        <v>3565</v>
      </c>
      <c r="K207" t="s">
        <v>3156</v>
      </c>
      <c r="L207" t="s">
        <v>1143</v>
      </c>
      <c r="M207" t="s">
        <v>1144</v>
      </c>
      <c r="N207" t="s">
        <v>434</v>
      </c>
      <c r="O207" t="s">
        <v>1145</v>
      </c>
      <c r="P207" t="s">
        <v>1146</v>
      </c>
      <c r="Q207" t="s">
        <v>1140</v>
      </c>
      <c r="R207" t="s">
        <v>355</v>
      </c>
      <c r="S207" t="s">
        <v>1147</v>
      </c>
      <c r="T207">
        <v>1000000</v>
      </c>
      <c r="U207">
        <v>871500</v>
      </c>
      <c r="V207">
        <v>100000</v>
      </c>
      <c r="W207">
        <v>28500</v>
      </c>
      <c r="X207">
        <v>10960</v>
      </c>
      <c r="Y207" t="s">
        <v>2696</v>
      </c>
      <c r="Z207" t="s">
        <v>2380</v>
      </c>
      <c r="AA207" t="s">
        <v>378</v>
      </c>
      <c r="AB207" t="s">
        <v>360</v>
      </c>
      <c r="AC207" t="s">
        <v>1830</v>
      </c>
      <c r="AD207" t="s">
        <v>2697</v>
      </c>
      <c r="AE207" t="s">
        <v>1150</v>
      </c>
      <c r="AF207" t="s">
        <v>2698</v>
      </c>
      <c r="AG207" t="s">
        <v>1152</v>
      </c>
      <c r="AH207" t="s">
        <v>643</v>
      </c>
      <c r="AI207" t="s">
        <v>2699</v>
      </c>
      <c r="AK207" s="103"/>
      <c r="AL207" s="103"/>
      <c r="AM207" s="103"/>
      <c r="AN207" t="b">
        <v>1</v>
      </c>
      <c r="AO207" s="103"/>
      <c r="AP207" t="b">
        <v>0</v>
      </c>
      <c r="AQ207" s="103"/>
      <c r="AR207" t="s">
        <v>2379</v>
      </c>
      <c r="AT207" s="103"/>
      <c r="AV207" t="s">
        <v>3158</v>
      </c>
      <c r="AW207" s="103">
        <v>44317</v>
      </c>
      <c r="AX207" s="103">
        <v>45046</v>
      </c>
      <c r="AY207" t="b">
        <v>0</v>
      </c>
      <c r="AZ207" s="103"/>
      <c r="BB207" s="103">
        <v>44371</v>
      </c>
      <c r="BC207" s="103" t="s">
        <v>3547</v>
      </c>
      <c r="BD207" s="103">
        <v>44406</v>
      </c>
      <c r="BE207" s="103">
        <v>44726</v>
      </c>
      <c r="BF207" t="s">
        <v>3159</v>
      </c>
      <c r="BH207" t="b">
        <v>1</v>
      </c>
      <c r="BI207" s="103"/>
      <c r="BJ207" s="103" t="s">
        <v>678</v>
      </c>
      <c r="BK207" s="103" t="s">
        <v>2237</v>
      </c>
      <c r="BL207" s="103">
        <v>1000000</v>
      </c>
      <c r="BM207" s="103" t="s">
        <v>2476</v>
      </c>
      <c r="BN207" s="103" t="s">
        <v>3160</v>
      </c>
      <c r="BO207" s="103" t="b">
        <v>0</v>
      </c>
      <c r="BP207" s="103" t="b">
        <v>0</v>
      </c>
      <c r="BQ207" s="103"/>
      <c r="BR207" s="103" t="b">
        <v>0</v>
      </c>
      <c r="BS207" s="103"/>
      <c r="BT207" s="103" t="b">
        <v>0</v>
      </c>
      <c r="BU207" s="103" t="b">
        <v>0</v>
      </c>
      <c r="BV207" s="103" t="b">
        <v>0</v>
      </c>
      <c r="BW207" s="103"/>
      <c r="BX207" s="103" t="s">
        <v>3157</v>
      </c>
      <c r="BY207" s="103" t="s">
        <v>1836</v>
      </c>
      <c r="BZ207" s="103"/>
      <c r="CA207" s="103"/>
      <c r="CB207" s="103"/>
    </row>
    <row r="208" spans="1:80" hidden="1" x14ac:dyDescent="0.35">
      <c r="A208" t="s">
        <v>2332</v>
      </c>
      <c r="B208">
        <v>190</v>
      </c>
      <c r="C208">
        <v>2020</v>
      </c>
      <c r="D208" t="b">
        <v>0</v>
      </c>
      <c r="E208" t="s">
        <v>1635</v>
      </c>
      <c r="F208" t="s">
        <v>290</v>
      </c>
      <c r="G208" t="s">
        <v>2333</v>
      </c>
      <c r="H208" t="s">
        <v>1389</v>
      </c>
      <c r="L208" t="s">
        <v>1468</v>
      </c>
      <c r="M208" t="s">
        <v>1641</v>
      </c>
      <c r="N208" t="s">
        <v>352</v>
      </c>
      <c r="O208" t="s">
        <v>1642</v>
      </c>
      <c r="P208" t="s">
        <v>1643</v>
      </c>
      <c r="Q208" t="s">
        <v>1635</v>
      </c>
      <c r="R208" t="s">
        <v>355</v>
      </c>
      <c r="S208" t="s">
        <v>2123</v>
      </c>
      <c r="T208">
        <v>0</v>
      </c>
      <c r="U208">
        <v>0</v>
      </c>
      <c r="V208">
        <v>0</v>
      </c>
      <c r="W208">
        <v>0</v>
      </c>
      <c r="X208">
        <v>0</v>
      </c>
      <c r="Y208" t="s">
        <v>2334</v>
      </c>
      <c r="Z208" t="s">
        <v>377</v>
      </c>
      <c r="AA208" t="s">
        <v>378</v>
      </c>
      <c r="AC208" t="s">
        <v>1819</v>
      </c>
      <c r="AH208" t="s">
        <v>367</v>
      </c>
      <c r="AI208" t="s">
        <v>2632</v>
      </c>
      <c r="AK208" s="103"/>
      <c r="AL208" s="103"/>
      <c r="AM208" s="103"/>
      <c r="AN208" t="b">
        <v>0</v>
      </c>
      <c r="AO208" s="103"/>
      <c r="AP208" t="b">
        <v>0</v>
      </c>
      <c r="AQ208" s="103"/>
      <c r="AT208" s="103"/>
      <c r="AW208" s="103"/>
      <c r="AX208" s="103"/>
      <c r="AY208" t="b">
        <v>0</v>
      </c>
      <c r="AZ208" s="103"/>
      <c r="BB208" s="103"/>
      <c r="BC208" s="103"/>
      <c r="BD208" s="103"/>
      <c r="BE208" s="103">
        <v>44750</v>
      </c>
      <c r="BH208" t="b">
        <v>1</v>
      </c>
      <c r="BI208" s="103"/>
      <c r="BJ208" s="103" t="s">
        <v>678</v>
      </c>
      <c r="BK208" s="103" t="s">
        <v>2237</v>
      </c>
      <c r="BL208" s="103">
        <v>0</v>
      </c>
      <c r="BM208" s="103"/>
      <c r="BN208" s="103"/>
      <c r="BO208" s="103" t="b">
        <v>1</v>
      </c>
      <c r="BP208" s="103" t="b">
        <v>1</v>
      </c>
      <c r="BQ208" s="103"/>
      <c r="BR208" s="103" t="b">
        <v>0</v>
      </c>
      <c r="BS208" s="103"/>
      <c r="BT208" s="103" t="b">
        <v>0</v>
      </c>
      <c r="BU208" s="103" t="b">
        <v>0</v>
      </c>
      <c r="BV208" s="103" t="b">
        <v>0</v>
      </c>
      <c r="BW208" s="103"/>
      <c r="BX208" s="103"/>
      <c r="BY208" s="103"/>
      <c r="BZ208" s="103"/>
      <c r="CA208" s="103"/>
      <c r="CB208" s="103"/>
    </row>
    <row r="209" spans="1:80" x14ac:dyDescent="0.35">
      <c r="A209" t="s">
        <v>2997</v>
      </c>
      <c r="B209">
        <v>309</v>
      </c>
      <c r="C209">
        <v>2020</v>
      </c>
      <c r="D209" t="b">
        <v>1</v>
      </c>
      <c r="E209" t="s">
        <v>2877</v>
      </c>
      <c r="F209" t="s">
        <v>290</v>
      </c>
      <c r="G209" t="s">
        <v>2878</v>
      </c>
      <c r="I209" t="s">
        <v>3584</v>
      </c>
      <c r="J209" t="s">
        <v>3585</v>
      </c>
      <c r="K209" t="s">
        <v>3586</v>
      </c>
      <c r="L209" t="s">
        <v>2151</v>
      </c>
      <c r="M209" t="s">
        <v>2879</v>
      </c>
      <c r="N209" t="s">
        <v>352</v>
      </c>
      <c r="O209" t="s">
        <v>2880</v>
      </c>
      <c r="P209" t="s">
        <v>2881</v>
      </c>
      <c r="Q209" t="s">
        <v>2877</v>
      </c>
      <c r="R209" t="s">
        <v>355</v>
      </c>
      <c r="S209" t="s">
        <v>2882</v>
      </c>
      <c r="T209">
        <v>2499600</v>
      </c>
      <c r="U209">
        <v>2414600</v>
      </c>
      <c r="V209">
        <v>57000</v>
      </c>
      <c r="W209">
        <v>28000</v>
      </c>
      <c r="X209">
        <v>16200</v>
      </c>
      <c r="Y209" t="s">
        <v>2883</v>
      </c>
      <c r="Z209" t="s">
        <v>2884</v>
      </c>
      <c r="AA209" t="s">
        <v>359</v>
      </c>
      <c r="AB209" t="s">
        <v>550</v>
      </c>
      <c r="AC209" t="s">
        <v>3190</v>
      </c>
      <c r="AD209" t="s">
        <v>2885</v>
      </c>
      <c r="AE209" t="s">
        <v>2886</v>
      </c>
      <c r="AF209" t="s">
        <v>2887</v>
      </c>
      <c r="AG209" t="s">
        <v>2888</v>
      </c>
      <c r="AH209" t="s">
        <v>463</v>
      </c>
      <c r="AI209" t="s">
        <v>2890</v>
      </c>
      <c r="AK209" s="103"/>
      <c r="AL209" s="103"/>
      <c r="AM209" s="103"/>
      <c r="AN209" t="b">
        <v>0</v>
      </c>
      <c r="AO209" s="103"/>
      <c r="AP209" t="b">
        <v>0</v>
      </c>
      <c r="AQ209" s="103"/>
      <c r="AT209" s="103"/>
      <c r="AU209" t="s">
        <v>2891</v>
      </c>
      <c r="AW209" s="103">
        <v>44593</v>
      </c>
      <c r="AX209" s="103">
        <v>45322</v>
      </c>
      <c r="AY209" t="b">
        <v>0</v>
      </c>
      <c r="AZ209" s="103"/>
      <c r="BB209" s="103">
        <v>44218</v>
      </c>
      <c r="BC209" s="103" t="s">
        <v>3587</v>
      </c>
      <c r="BD209" s="103">
        <v>44239</v>
      </c>
      <c r="BE209" s="103">
        <v>44587</v>
      </c>
      <c r="BF209" t="s">
        <v>2892</v>
      </c>
      <c r="BH209" t="b">
        <v>1</v>
      </c>
      <c r="BI209" s="103"/>
      <c r="BJ209" s="103" t="s">
        <v>1387</v>
      </c>
      <c r="BK209" s="103" t="s">
        <v>2715</v>
      </c>
      <c r="BL209" s="103">
        <v>1297193</v>
      </c>
      <c r="BM209" s="103" t="s">
        <v>2560</v>
      </c>
      <c r="BN209" s="103" t="s">
        <v>3588</v>
      </c>
      <c r="BO209" s="103" t="b">
        <v>0</v>
      </c>
      <c r="BP209" s="103" t="b">
        <v>0</v>
      </c>
      <c r="BQ209" s="103"/>
      <c r="BR209" s="103" t="b">
        <v>0</v>
      </c>
      <c r="BS209" s="103"/>
      <c r="BT209" s="103" t="b">
        <v>0</v>
      </c>
      <c r="BU209" s="103" t="b">
        <v>0</v>
      </c>
      <c r="BV209" s="103" t="b">
        <v>0</v>
      </c>
      <c r="BW209" s="103">
        <v>2499600</v>
      </c>
      <c r="BX209" s="103" t="s">
        <v>2889</v>
      </c>
      <c r="BY209" s="103" t="s">
        <v>2618</v>
      </c>
      <c r="BZ209" s="103"/>
      <c r="CA209" s="103"/>
      <c r="CB209" s="103"/>
    </row>
    <row r="210" spans="1:80" hidden="1" x14ac:dyDescent="0.35">
      <c r="A210" t="s">
        <v>2335</v>
      </c>
      <c r="B210">
        <v>191</v>
      </c>
      <c r="C210">
        <v>2020</v>
      </c>
      <c r="D210" t="b">
        <v>0</v>
      </c>
      <c r="E210" t="s">
        <v>421</v>
      </c>
      <c r="F210" t="s">
        <v>290</v>
      </c>
      <c r="G210" t="s">
        <v>422</v>
      </c>
      <c r="H210" t="s">
        <v>1389</v>
      </c>
      <c r="L210" t="s">
        <v>1468</v>
      </c>
      <c r="M210" t="s">
        <v>424</v>
      </c>
      <c r="N210" t="s">
        <v>352</v>
      </c>
      <c r="O210" t="s">
        <v>2337</v>
      </c>
      <c r="P210" t="s">
        <v>425</v>
      </c>
      <c r="Q210" t="s">
        <v>2338</v>
      </c>
      <c r="R210" t="s">
        <v>355</v>
      </c>
      <c r="S210" t="s">
        <v>426</v>
      </c>
      <c r="T210">
        <v>0</v>
      </c>
      <c r="U210">
        <v>0</v>
      </c>
      <c r="V210">
        <v>0</v>
      </c>
      <c r="W210">
        <v>0</v>
      </c>
      <c r="X210">
        <v>0</v>
      </c>
      <c r="Y210" t="s">
        <v>2390</v>
      </c>
      <c r="Z210" t="s">
        <v>358</v>
      </c>
      <c r="AA210" t="s">
        <v>378</v>
      </c>
      <c r="AH210" t="s">
        <v>393</v>
      </c>
      <c r="AI210" t="s">
        <v>2633</v>
      </c>
      <c r="AK210" s="103"/>
      <c r="AL210" s="103"/>
      <c r="AM210" s="103"/>
      <c r="AN210" t="b">
        <v>0</v>
      </c>
      <c r="AO210" s="103"/>
      <c r="AP210" t="b">
        <v>0</v>
      </c>
      <c r="AQ210" s="103"/>
      <c r="AT210" s="103"/>
      <c r="AW210" s="103"/>
      <c r="AX210" s="103"/>
      <c r="AY210" t="b">
        <v>0</v>
      </c>
      <c r="AZ210" s="103"/>
      <c r="BB210" s="103"/>
      <c r="BC210" s="103"/>
      <c r="BD210" s="103"/>
      <c r="BE210" s="103"/>
      <c r="BH210" t="b">
        <v>0</v>
      </c>
      <c r="BI210" s="103"/>
      <c r="BJ210" s="103" t="s">
        <v>442</v>
      </c>
      <c r="BK210" s="103" t="s">
        <v>2336</v>
      </c>
      <c r="BL210" s="103">
        <v>0</v>
      </c>
      <c r="BM210" s="103"/>
      <c r="BN210" s="103"/>
      <c r="BO210" s="103" t="b">
        <v>0</v>
      </c>
      <c r="BP210" s="103" t="b">
        <v>0</v>
      </c>
      <c r="BQ210" s="103"/>
      <c r="BR210" s="103" t="b">
        <v>0</v>
      </c>
      <c r="BS210" s="103"/>
      <c r="BT210" s="103" t="b">
        <v>0</v>
      </c>
      <c r="BU210" s="103" t="b">
        <v>0</v>
      </c>
      <c r="BV210" s="103" t="b">
        <v>0</v>
      </c>
      <c r="BW210" s="103"/>
      <c r="BX210" s="103"/>
      <c r="BY210" s="103"/>
      <c r="BZ210" s="103"/>
      <c r="CA210" s="103"/>
      <c r="CB210" s="103"/>
    </row>
    <row r="211" spans="1:80" x14ac:dyDescent="0.35">
      <c r="A211" t="s">
        <v>2634</v>
      </c>
      <c r="B211">
        <v>192</v>
      </c>
      <c r="C211">
        <v>2020</v>
      </c>
      <c r="D211" t="b">
        <v>1</v>
      </c>
      <c r="E211" t="s">
        <v>2339</v>
      </c>
      <c r="F211" t="s">
        <v>290</v>
      </c>
      <c r="G211" t="s">
        <v>2340</v>
      </c>
      <c r="H211" t="s">
        <v>2635</v>
      </c>
      <c r="I211" t="s">
        <v>3559</v>
      </c>
      <c r="J211" t="s">
        <v>3560</v>
      </c>
      <c r="K211" t="s">
        <v>3561</v>
      </c>
      <c r="L211" t="s">
        <v>3129</v>
      </c>
      <c r="M211" t="s">
        <v>3130</v>
      </c>
      <c r="N211" t="s">
        <v>434</v>
      </c>
      <c r="O211" t="s">
        <v>2341</v>
      </c>
      <c r="P211" t="s">
        <v>2342</v>
      </c>
      <c r="Q211" t="s">
        <v>2343</v>
      </c>
      <c r="R211" t="s">
        <v>355</v>
      </c>
      <c r="S211" t="s">
        <v>2344</v>
      </c>
      <c r="T211">
        <v>2300000</v>
      </c>
      <c r="U211">
        <v>2091500</v>
      </c>
      <c r="V211">
        <v>180000</v>
      </c>
      <c r="W211">
        <v>28500</v>
      </c>
      <c r="X211">
        <v>18464</v>
      </c>
      <c r="Y211" t="s">
        <v>2636</v>
      </c>
      <c r="Z211" t="s">
        <v>377</v>
      </c>
      <c r="AA211" t="s">
        <v>2368</v>
      </c>
      <c r="AB211" t="s">
        <v>2387</v>
      </c>
      <c r="AC211" t="s">
        <v>3131</v>
      </c>
      <c r="AD211" t="s">
        <v>2638</v>
      </c>
      <c r="AE211" t="s">
        <v>2639</v>
      </c>
      <c r="AF211" t="s">
        <v>2640</v>
      </c>
      <c r="AG211" t="s">
        <v>2641</v>
      </c>
      <c r="AH211" t="s">
        <v>463</v>
      </c>
      <c r="AI211" t="s">
        <v>2644</v>
      </c>
      <c r="AK211" s="103"/>
      <c r="AL211" s="103"/>
      <c r="AM211" s="103"/>
      <c r="AN211" t="b">
        <v>1</v>
      </c>
      <c r="AO211" s="103"/>
      <c r="AP211" t="b">
        <v>0</v>
      </c>
      <c r="AQ211" s="103"/>
      <c r="AT211" s="103"/>
      <c r="AU211" t="s">
        <v>2477</v>
      </c>
      <c r="AW211" s="103">
        <v>44317</v>
      </c>
      <c r="AX211" s="103">
        <v>45046</v>
      </c>
      <c r="AY211" t="b">
        <v>0</v>
      </c>
      <c r="AZ211" s="103"/>
      <c r="BB211" s="103">
        <v>44380</v>
      </c>
      <c r="BC211" s="103" t="s">
        <v>3562</v>
      </c>
      <c r="BD211" s="103">
        <v>44400</v>
      </c>
      <c r="BE211" s="103">
        <v>44417</v>
      </c>
      <c r="BF211" t="s">
        <v>2994</v>
      </c>
      <c r="BH211" t="b">
        <v>1</v>
      </c>
      <c r="BI211" s="103"/>
      <c r="BJ211" s="103" t="s">
        <v>1387</v>
      </c>
      <c r="BK211" s="103" t="s">
        <v>1402</v>
      </c>
      <c r="BL211" s="103">
        <v>2300000</v>
      </c>
      <c r="BM211" s="103" t="s">
        <v>2643</v>
      </c>
      <c r="BN211" s="103" t="s">
        <v>3132</v>
      </c>
      <c r="BO211" s="103" t="b">
        <v>1</v>
      </c>
      <c r="BP211" s="103" t="b">
        <v>1</v>
      </c>
      <c r="BQ211" s="103"/>
      <c r="BR211" s="103" t="b">
        <v>1</v>
      </c>
      <c r="BS211" s="103"/>
      <c r="BT211" s="103" t="b">
        <v>1</v>
      </c>
      <c r="BU211" s="103" t="b">
        <v>0</v>
      </c>
      <c r="BV211" s="103" t="b">
        <v>0</v>
      </c>
      <c r="BW211" s="103"/>
      <c r="BX211" s="103" t="s">
        <v>2642</v>
      </c>
      <c r="BY211" s="103" t="s">
        <v>2618</v>
      </c>
      <c r="BZ211" s="103"/>
      <c r="CA211" s="103"/>
      <c r="CB211" s="103"/>
    </row>
    <row r="212" spans="1:80" x14ac:dyDescent="0.35">
      <c r="A212" t="s">
        <v>2345</v>
      </c>
      <c r="B212">
        <v>193</v>
      </c>
      <c r="C212">
        <v>2020</v>
      </c>
      <c r="D212" t="b">
        <v>1</v>
      </c>
      <c r="E212" t="s">
        <v>2346</v>
      </c>
      <c r="F212" t="s">
        <v>290</v>
      </c>
      <c r="G212" t="s">
        <v>2348</v>
      </c>
      <c r="H212" t="s">
        <v>2646</v>
      </c>
      <c r="I212" t="s">
        <v>3133</v>
      </c>
      <c r="J212" t="s">
        <v>3134</v>
      </c>
      <c r="K212" t="s">
        <v>2647</v>
      </c>
      <c r="L212" t="s">
        <v>2349</v>
      </c>
      <c r="M212" t="s">
        <v>2350</v>
      </c>
      <c r="N212" t="s">
        <v>1806</v>
      </c>
      <c r="O212" t="s">
        <v>2351</v>
      </c>
      <c r="P212" t="s">
        <v>3135</v>
      </c>
      <c r="Q212" t="s">
        <v>2346</v>
      </c>
      <c r="R212" t="s">
        <v>355</v>
      </c>
      <c r="S212" t="s">
        <v>2352</v>
      </c>
      <c r="T212">
        <v>751225</v>
      </c>
      <c r="U212">
        <v>0</v>
      </c>
      <c r="V212">
        <v>679275</v>
      </c>
      <c r="W212">
        <v>71950</v>
      </c>
      <c r="X212">
        <v>10000</v>
      </c>
      <c r="Y212" t="s">
        <v>3136</v>
      </c>
      <c r="Z212" t="s">
        <v>1777</v>
      </c>
      <c r="AA212" t="s">
        <v>359</v>
      </c>
      <c r="AB212" t="s">
        <v>550</v>
      </c>
      <c r="AC212" t="s">
        <v>2648</v>
      </c>
      <c r="AD212" t="s">
        <v>2649</v>
      </c>
      <c r="AE212" t="s">
        <v>2650</v>
      </c>
      <c r="AF212" t="s">
        <v>2651</v>
      </c>
      <c r="AG212" t="s">
        <v>2652</v>
      </c>
      <c r="AH212" t="s">
        <v>382</v>
      </c>
      <c r="AI212" t="s">
        <v>2654</v>
      </c>
      <c r="AK212" s="103"/>
      <c r="AL212" s="103"/>
      <c r="AM212" s="103"/>
      <c r="AN212" t="b">
        <v>1</v>
      </c>
      <c r="AO212" s="103"/>
      <c r="AP212" t="b">
        <v>0</v>
      </c>
      <c r="AQ212" s="103"/>
      <c r="AT212" s="103"/>
      <c r="AV212" t="s">
        <v>2655</v>
      </c>
      <c r="AW212" s="103">
        <v>44197</v>
      </c>
      <c r="AX212" s="103">
        <v>44926</v>
      </c>
      <c r="AY212" t="b">
        <v>1</v>
      </c>
      <c r="AZ212" s="103">
        <v>45291</v>
      </c>
      <c r="BB212" s="103">
        <v>43894</v>
      </c>
      <c r="BC212" s="103"/>
      <c r="BD212" s="103"/>
      <c r="BE212" s="103"/>
      <c r="BF212" t="s">
        <v>2597</v>
      </c>
      <c r="BH212" t="b">
        <v>1</v>
      </c>
      <c r="BI212" s="103"/>
      <c r="BJ212" s="103" t="s">
        <v>2645</v>
      </c>
      <c r="BK212" s="103" t="s">
        <v>2347</v>
      </c>
      <c r="BL212" s="103">
        <v>306800</v>
      </c>
      <c r="BM212" s="103" t="s">
        <v>2560</v>
      </c>
      <c r="BN212" s="103" t="s">
        <v>3137</v>
      </c>
      <c r="BO212" s="103" t="b">
        <v>0</v>
      </c>
      <c r="BP212" s="103" t="b">
        <v>0</v>
      </c>
      <c r="BQ212" s="103"/>
      <c r="BR212" s="103" t="b">
        <v>1</v>
      </c>
      <c r="BS212" s="103"/>
      <c r="BT212" s="103" t="b">
        <v>0</v>
      </c>
      <c r="BU212" s="103" t="b">
        <v>0</v>
      </c>
      <c r="BV212" s="103" t="b">
        <v>0</v>
      </c>
      <c r="BW212" s="103">
        <v>751225</v>
      </c>
      <c r="BX212" s="103" t="s">
        <v>2653</v>
      </c>
      <c r="BY212" s="103" t="s">
        <v>2679</v>
      </c>
      <c r="BZ212" s="103"/>
      <c r="CA212" s="103"/>
      <c r="CB212" s="103"/>
    </row>
    <row r="213" spans="1:80" x14ac:dyDescent="0.35">
      <c r="A213" t="s">
        <v>3261</v>
      </c>
      <c r="B213">
        <v>330</v>
      </c>
      <c r="C213">
        <v>2020</v>
      </c>
      <c r="D213" t="b">
        <v>1</v>
      </c>
      <c r="E213" t="s">
        <v>2346</v>
      </c>
      <c r="F213" t="s">
        <v>290</v>
      </c>
      <c r="G213" t="s">
        <v>2348</v>
      </c>
      <c r="I213" t="s">
        <v>3605</v>
      </c>
      <c r="J213" t="s">
        <v>3606</v>
      </c>
      <c r="K213" t="s">
        <v>3607</v>
      </c>
      <c r="L213" t="s">
        <v>2702</v>
      </c>
      <c r="M213" t="s">
        <v>3263</v>
      </c>
      <c r="N213" t="s">
        <v>352</v>
      </c>
      <c r="O213" t="s">
        <v>2351</v>
      </c>
      <c r="P213" t="s">
        <v>3264</v>
      </c>
      <c r="Q213" t="s">
        <v>2346</v>
      </c>
      <c r="R213" t="s">
        <v>355</v>
      </c>
      <c r="S213" t="s">
        <v>2928</v>
      </c>
      <c r="T213">
        <v>725000</v>
      </c>
      <c r="U213">
        <v>605604</v>
      </c>
      <c r="V213">
        <v>86396</v>
      </c>
      <c r="W213">
        <v>33000</v>
      </c>
      <c r="X213">
        <v>0</v>
      </c>
      <c r="Y213" t="s">
        <v>3265</v>
      </c>
      <c r="Z213" t="s">
        <v>1537</v>
      </c>
      <c r="AA213" t="s">
        <v>378</v>
      </c>
      <c r="AB213" t="s">
        <v>360</v>
      </c>
      <c r="AC213" t="s">
        <v>3266</v>
      </c>
      <c r="AD213" t="s">
        <v>3267</v>
      </c>
      <c r="AE213" t="s">
        <v>2650</v>
      </c>
      <c r="AF213" t="s">
        <v>3268</v>
      </c>
      <c r="AG213" t="s">
        <v>2652</v>
      </c>
      <c r="AH213" t="s">
        <v>382</v>
      </c>
      <c r="AI213" t="s">
        <v>3270</v>
      </c>
      <c r="AK213" s="103">
        <v>44686</v>
      </c>
      <c r="AL213" s="103">
        <v>0.85972222222222228</v>
      </c>
      <c r="AM213" s="103"/>
      <c r="AN213" t="b">
        <v>1</v>
      </c>
      <c r="AO213" s="103"/>
      <c r="AP213" t="b">
        <v>0</v>
      </c>
      <c r="AQ213" s="103"/>
      <c r="AT213" s="103"/>
      <c r="AV213" t="s">
        <v>3271</v>
      </c>
      <c r="AW213" s="103">
        <v>44743</v>
      </c>
      <c r="AX213" s="103">
        <v>45291</v>
      </c>
      <c r="AY213" t="b">
        <v>0</v>
      </c>
      <c r="AZ213" s="103"/>
      <c r="BB213" s="103"/>
      <c r="BC213" s="103"/>
      <c r="BD213" s="103"/>
      <c r="BE213" s="103"/>
      <c r="BF213" t="s">
        <v>3609</v>
      </c>
      <c r="BH213" t="b">
        <v>0</v>
      </c>
      <c r="BI213" s="103"/>
      <c r="BJ213" s="103" t="s">
        <v>1804</v>
      </c>
      <c r="BK213" s="103" t="s">
        <v>3262</v>
      </c>
      <c r="BL213" s="103">
        <v>725000</v>
      </c>
      <c r="BM213" s="103" t="s">
        <v>2476</v>
      </c>
      <c r="BN213" s="103"/>
      <c r="BO213" s="103" t="b">
        <v>0</v>
      </c>
      <c r="BP213" s="103" t="b">
        <v>0</v>
      </c>
      <c r="BQ213" s="103"/>
      <c r="BR213" s="103" t="b">
        <v>1</v>
      </c>
      <c r="BS213" s="103" t="s">
        <v>3608</v>
      </c>
      <c r="BT213" s="103" t="b">
        <v>0</v>
      </c>
      <c r="BU213" s="103" t="b">
        <v>0</v>
      </c>
      <c r="BV213" s="103" t="b">
        <v>0</v>
      </c>
      <c r="BW213" s="103"/>
      <c r="BX213" s="103" t="s">
        <v>3269</v>
      </c>
      <c r="BY213" s="103" t="s">
        <v>1813</v>
      </c>
      <c r="BZ213" s="103"/>
      <c r="CA213" s="103"/>
      <c r="CB213" s="103"/>
    </row>
    <row r="214" spans="1:80" x14ac:dyDescent="0.35">
      <c r="A214" t="s">
        <v>2656</v>
      </c>
      <c r="B214">
        <v>194</v>
      </c>
      <c r="C214">
        <v>2020</v>
      </c>
      <c r="D214" t="b">
        <v>1</v>
      </c>
      <c r="E214" t="s">
        <v>1953</v>
      </c>
      <c r="F214" t="s">
        <v>290</v>
      </c>
      <c r="G214" t="s">
        <v>1954</v>
      </c>
      <c r="H214" t="s">
        <v>2657</v>
      </c>
      <c r="I214" t="s">
        <v>3138</v>
      </c>
      <c r="J214" t="s">
        <v>3139</v>
      </c>
      <c r="K214" t="s">
        <v>3140</v>
      </c>
      <c r="L214" t="s">
        <v>2353</v>
      </c>
      <c r="M214" t="s">
        <v>2354</v>
      </c>
      <c r="N214" t="s">
        <v>434</v>
      </c>
      <c r="O214" t="s">
        <v>2355</v>
      </c>
      <c r="P214" t="s">
        <v>1956</v>
      </c>
      <c r="Q214" t="s">
        <v>1953</v>
      </c>
      <c r="R214" t="s">
        <v>355</v>
      </c>
      <c r="S214" t="s">
        <v>1957</v>
      </c>
      <c r="T214">
        <v>400000</v>
      </c>
      <c r="U214">
        <v>320000</v>
      </c>
      <c r="V214">
        <v>48000</v>
      </c>
      <c r="W214">
        <v>32000</v>
      </c>
      <c r="X214">
        <v>0</v>
      </c>
      <c r="Y214" t="s">
        <v>2658</v>
      </c>
      <c r="Z214" t="s">
        <v>358</v>
      </c>
      <c r="AA214" t="s">
        <v>359</v>
      </c>
      <c r="AB214" t="s">
        <v>550</v>
      </c>
      <c r="AC214" t="s">
        <v>361</v>
      </c>
      <c r="AD214" t="s">
        <v>362</v>
      </c>
      <c r="AE214" t="s">
        <v>1959</v>
      </c>
      <c r="AF214" t="s">
        <v>584</v>
      </c>
      <c r="AG214" t="s">
        <v>653</v>
      </c>
      <c r="AH214" t="s">
        <v>408</v>
      </c>
      <c r="AI214" t="s">
        <v>2661</v>
      </c>
      <c r="AK214" s="103"/>
      <c r="AL214" s="103"/>
      <c r="AM214" s="103"/>
      <c r="AN214" t="b">
        <v>0</v>
      </c>
      <c r="AO214" s="103"/>
      <c r="AP214" t="b">
        <v>0</v>
      </c>
      <c r="AQ214" s="103"/>
      <c r="AT214" s="103"/>
      <c r="AU214" t="s">
        <v>2891</v>
      </c>
      <c r="AW214" s="103">
        <v>44317</v>
      </c>
      <c r="AX214" s="103">
        <v>45046</v>
      </c>
      <c r="AY214" t="b">
        <v>0</v>
      </c>
      <c r="AZ214" s="103"/>
      <c r="BB214" s="103">
        <v>44405</v>
      </c>
      <c r="BC214" s="103" t="s">
        <v>3563</v>
      </c>
      <c r="BD214" s="103">
        <v>44416</v>
      </c>
      <c r="BE214" s="103">
        <v>44434</v>
      </c>
      <c r="BF214" t="s">
        <v>3141</v>
      </c>
      <c r="BH214" t="b">
        <v>0</v>
      </c>
      <c r="BI214" s="103"/>
      <c r="BJ214" s="103" t="s">
        <v>584</v>
      </c>
      <c r="BK214" s="103" t="s">
        <v>1935</v>
      </c>
      <c r="BL214" s="103">
        <v>400000</v>
      </c>
      <c r="BM214" s="103" t="s">
        <v>2560</v>
      </c>
      <c r="BN214" s="103" t="s">
        <v>3117</v>
      </c>
      <c r="BO214" s="103" t="b">
        <v>0</v>
      </c>
      <c r="BP214" s="103" t="b">
        <v>0</v>
      </c>
      <c r="BQ214" s="103"/>
      <c r="BR214" s="103" t="b">
        <v>0</v>
      </c>
      <c r="BS214" s="103"/>
      <c r="BT214" s="103" t="b">
        <v>0</v>
      </c>
      <c r="BU214" s="103" t="b">
        <v>0</v>
      </c>
      <c r="BV214" s="103" t="b">
        <v>0</v>
      </c>
      <c r="BW214" s="103"/>
      <c r="BX214" s="103" t="s">
        <v>2659</v>
      </c>
      <c r="BY214" s="103" t="s">
        <v>2660</v>
      </c>
      <c r="BZ214" s="103"/>
      <c r="CA214" s="103"/>
      <c r="CB214" s="103"/>
    </row>
    <row r="215" spans="1:80" hidden="1" x14ac:dyDescent="0.35">
      <c r="A215" t="s">
        <v>2356</v>
      </c>
      <c r="B215">
        <v>195</v>
      </c>
      <c r="C215">
        <v>2020</v>
      </c>
      <c r="D215" t="b">
        <v>0</v>
      </c>
      <c r="E215" t="s">
        <v>825</v>
      </c>
      <c r="F215" t="s">
        <v>290</v>
      </c>
      <c r="G215" t="s">
        <v>827</v>
      </c>
      <c r="H215" t="s">
        <v>2662</v>
      </c>
      <c r="L215" t="s">
        <v>2357</v>
      </c>
      <c r="M215" t="s">
        <v>2358</v>
      </c>
      <c r="N215" t="s">
        <v>352</v>
      </c>
      <c r="O215" t="s">
        <v>831</v>
      </c>
      <c r="P215" t="s">
        <v>832</v>
      </c>
      <c r="Q215" t="s">
        <v>825</v>
      </c>
      <c r="R215" t="s">
        <v>355</v>
      </c>
      <c r="S215" t="s">
        <v>833</v>
      </c>
      <c r="T215">
        <v>0</v>
      </c>
      <c r="U215">
        <v>0</v>
      </c>
      <c r="V215">
        <v>0</v>
      </c>
      <c r="W215">
        <v>0</v>
      </c>
      <c r="X215">
        <v>0</v>
      </c>
      <c r="Y215" t="s">
        <v>2663</v>
      </c>
      <c r="Z215" t="s">
        <v>377</v>
      </c>
      <c r="AA215" t="s">
        <v>378</v>
      </c>
      <c r="AC215" t="s">
        <v>1819</v>
      </c>
      <c r="AD215" t="s">
        <v>2289</v>
      </c>
      <c r="AH215" t="s">
        <v>522</v>
      </c>
      <c r="AI215" t="s">
        <v>2664</v>
      </c>
      <c r="AK215" s="103"/>
      <c r="AL215" s="103"/>
      <c r="AM215" s="103"/>
      <c r="AN215" t="b">
        <v>0</v>
      </c>
      <c r="AO215" s="103"/>
      <c r="AP215" t="b">
        <v>0</v>
      </c>
      <c r="AQ215" s="103"/>
      <c r="AT215" s="103"/>
      <c r="AW215" s="103"/>
      <c r="AX215" s="103"/>
      <c r="AY215" t="b">
        <v>0</v>
      </c>
      <c r="AZ215" s="103"/>
      <c r="BB215" s="103"/>
      <c r="BC215" s="103"/>
      <c r="BD215" s="103"/>
      <c r="BE215" s="103"/>
      <c r="BH215" t="b">
        <v>0</v>
      </c>
      <c r="BI215" s="103"/>
      <c r="BJ215" s="103" t="s">
        <v>2622</v>
      </c>
      <c r="BK215" s="103" t="s">
        <v>1977</v>
      </c>
      <c r="BL215" s="103">
        <v>1409169</v>
      </c>
      <c r="BM215" s="103"/>
      <c r="BN215" s="103"/>
      <c r="BO215" s="103" t="b">
        <v>1</v>
      </c>
      <c r="BP215" s="103" t="b">
        <v>0</v>
      </c>
      <c r="BQ215" s="103"/>
      <c r="BR215" s="103" t="b">
        <v>0</v>
      </c>
      <c r="BS215" s="103"/>
      <c r="BT215" s="103" t="b">
        <v>0</v>
      </c>
      <c r="BU215" s="103" t="b">
        <v>0</v>
      </c>
      <c r="BV215" s="103" t="b">
        <v>0</v>
      </c>
      <c r="BW215" s="103"/>
      <c r="BX215" s="103" t="s">
        <v>2359</v>
      </c>
      <c r="BY215" s="103"/>
      <c r="BZ215" s="103"/>
      <c r="CA215" s="103"/>
      <c r="CB215" s="103"/>
    </row>
    <row r="216" spans="1:80" hidden="1" x14ac:dyDescent="0.35">
      <c r="A216" t="s">
        <v>2360</v>
      </c>
      <c r="B216">
        <v>196</v>
      </c>
      <c r="C216">
        <v>2020</v>
      </c>
      <c r="D216" t="b">
        <v>0</v>
      </c>
      <c r="E216" t="s">
        <v>564</v>
      </c>
      <c r="F216" t="s">
        <v>290</v>
      </c>
      <c r="G216" t="s">
        <v>565</v>
      </c>
      <c r="H216" t="s">
        <v>1389</v>
      </c>
      <c r="L216" t="s">
        <v>1905</v>
      </c>
      <c r="M216" t="s">
        <v>2097</v>
      </c>
      <c r="N216" t="s">
        <v>1806</v>
      </c>
      <c r="O216" t="s">
        <v>1371</v>
      </c>
      <c r="P216" t="s">
        <v>568</v>
      </c>
      <c r="Q216" t="s">
        <v>2361</v>
      </c>
      <c r="R216" t="s">
        <v>355</v>
      </c>
      <c r="S216" t="s">
        <v>569</v>
      </c>
      <c r="T216">
        <v>0</v>
      </c>
      <c r="U216">
        <v>0</v>
      </c>
      <c r="V216">
        <v>0</v>
      </c>
      <c r="W216">
        <v>0</v>
      </c>
      <c r="X216">
        <v>0</v>
      </c>
      <c r="Y216" t="s">
        <v>2665</v>
      </c>
      <c r="Z216" t="s">
        <v>2380</v>
      </c>
      <c r="AA216" t="s">
        <v>359</v>
      </c>
      <c r="AC216" t="s">
        <v>1070</v>
      </c>
      <c r="AH216" t="s">
        <v>553</v>
      </c>
      <c r="AI216" t="s">
        <v>2666</v>
      </c>
      <c r="AK216" s="103"/>
      <c r="AL216" s="103"/>
      <c r="AM216" s="103"/>
      <c r="AN216" t="b">
        <v>0</v>
      </c>
      <c r="AO216" s="103"/>
      <c r="AP216" t="b">
        <v>0</v>
      </c>
      <c r="AQ216" s="103"/>
      <c r="AT216" s="103"/>
      <c r="AW216" s="103"/>
      <c r="AX216" s="103"/>
      <c r="AY216" t="b">
        <v>0</v>
      </c>
      <c r="AZ216" s="103"/>
      <c r="BB216" s="103"/>
      <c r="BC216" s="103"/>
      <c r="BD216" s="103"/>
      <c r="BE216" s="103"/>
      <c r="BH216" t="b">
        <v>0</v>
      </c>
      <c r="BI216" s="103"/>
      <c r="BJ216" s="103" t="s">
        <v>584</v>
      </c>
      <c r="BK216" s="103" t="s">
        <v>1935</v>
      </c>
      <c r="BL216" s="103">
        <v>1000000</v>
      </c>
      <c r="BM216" s="103"/>
      <c r="BN216" s="103"/>
      <c r="BO216" s="103" t="b">
        <v>1</v>
      </c>
      <c r="BP216" s="103" t="b">
        <v>0</v>
      </c>
      <c r="BQ216" s="103"/>
      <c r="BR216" s="103" t="b">
        <v>0</v>
      </c>
      <c r="BS216" s="103"/>
      <c r="BT216" s="103" t="b">
        <v>0</v>
      </c>
      <c r="BU216" s="103" t="b">
        <v>0</v>
      </c>
      <c r="BV216" s="103" t="b">
        <v>0</v>
      </c>
      <c r="BW216" s="103"/>
      <c r="BX216" s="103" t="s">
        <v>2362</v>
      </c>
      <c r="BY216" s="103"/>
      <c r="BZ216" s="103"/>
      <c r="CA216" s="103"/>
      <c r="CB216" s="103"/>
    </row>
    <row r="217" spans="1:80" x14ac:dyDescent="0.35">
      <c r="A217" t="s">
        <v>2363</v>
      </c>
      <c r="B217">
        <v>197</v>
      </c>
      <c r="C217">
        <v>2020</v>
      </c>
      <c r="D217" t="b">
        <v>1</v>
      </c>
      <c r="E217" t="s">
        <v>917</v>
      </c>
      <c r="F217" t="s">
        <v>290</v>
      </c>
      <c r="G217" t="s">
        <v>918</v>
      </c>
      <c r="H217" t="s">
        <v>2669</v>
      </c>
      <c r="I217" t="s">
        <v>3142</v>
      </c>
      <c r="J217" t="s">
        <v>3143</v>
      </c>
      <c r="K217" t="s">
        <v>3144</v>
      </c>
      <c r="L217" t="s">
        <v>2364</v>
      </c>
      <c r="M217" t="s">
        <v>2365</v>
      </c>
      <c r="N217" t="s">
        <v>1806</v>
      </c>
      <c r="O217" t="s">
        <v>922</v>
      </c>
      <c r="P217" t="s">
        <v>923</v>
      </c>
      <c r="Q217" t="s">
        <v>917</v>
      </c>
      <c r="R217" t="s">
        <v>355</v>
      </c>
      <c r="S217" t="s">
        <v>924</v>
      </c>
      <c r="T217">
        <v>700000</v>
      </c>
      <c r="U217">
        <v>0</v>
      </c>
      <c r="V217">
        <v>581000</v>
      </c>
      <c r="W217">
        <v>119000</v>
      </c>
      <c r="X217">
        <v>137100</v>
      </c>
      <c r="Y217" t="s">
        <v>2670</v>
      </c>
      <c r="Z217" t="s">
        <v>1777</v>
      </c>
      <c r="AA217" t="s">
        <v>378</v>
      </c>
      <c r="AB217" t="s">
        <v>360</v>
      </c>
      <c r="AC217" t="s">
        <v>1070</v>
      </c>
      <c r="AD217" t="s">
        <v>362</v>
      </c>
      <c r="AE217" t="s">
        <v>926</v>
      </c>
      <c r="AF217" t="s">
        <v>2022</v>
      </c>
      <c r="AG217" t="s">
        <v>2023</v>
      </c>
      <c r="AH217" t="s">
        <v>393</v>
      </c>
      <c r="AI217" t="s">
        <v>2672</v>
      </c>
      <c r="AK217" s="103"/>
      <c r="AL217" s="103"/>
      <c r="AM217" s="103"/>
      <c r="AN217" t="b">
        <v>1</v>
      </c>
      <c r="AO217" s="103"/>
      <c r="AP217" t="b">
        <v>0</v>
      </c>
      <c r="AQ217" s="103"/>
      <c r="AT217" s="103"/>
      <c r="AV217" t="s">
        <v>3145</v>
      </c>
      <c r="AW217" s="103">
        <v>44197</v>
      </c>
      <c r="AX217" s="103">
        <v>44926</v>
      </c>
      <c r="AY217" t="b">
        <v>1</v>
      </c>
      <c r="AZ217" s="103">
        <v>44984</v>
      </c>
      <c r="BA217" t="s">
        <v>3146</v>
      </c>
      <c r="BB217" s="103">
        <v>43901</v>
      </c>
      <c r="BC217" s="103"/>
      <c r="BD217" s="103"/>
      <c r="BE217" s="103"/>
      <c r="BF217" t="s">
        <v>2597</v>
      </c>
      <c r="BH217" t="b">
        <v>1</v>
      </c>
      <c r="BI217" s="103"/>
      <c r="BJ217" s="103" t="s">
        <v>2667</v>
      </c>
      <c r="BK217" s="103" t="s">
        <v>2668</v>
      </c>
      <c r="BL217" s="103">
        <v>700000</v>
      </c>
      <c r="BM217" s="103" t="s">
        <v>2476</v>
      </c>
      <c r="BN217" s="103" t="s">
        <v>3147</v>
      </c>
      <c r="BO217" s="103" t="b">
        <v>0</v>
      </c>
      <c r="BP217" s="103" t="b">
        <v>0</v>
      </c>
      <c r="BQ217" s="103"/>
      <c r="BR217" s="103" t="b">
        <v>1</v>
      </c>
      <c r="BS217" s="103"/>
      <c r="BT217" s="103" t="b">
        <v>0</v>
      </c>
      <c r="BU217" s="103" t="b">
        <v>0</v>
      </c>
      <c r="BV217" s="103" t="b">
        <v>0</v>
      </c>
      <c r="BW217" s="103">
        <v>1050000</v>
      </c>
      <c r="BX217" s="103" t="s">
        <v>2366</v>
      </c>
      <c r="BY217" s="103" t="s">
        <v>2671</v>
      </c>
      <c r="BZ217" s="103"/>
      <c r="CA217" s="103"/>
      <c r="CB217" s="103"/>
    </row>
    <row r="218" spans="1:80" x14ac:dyDescent="0.35">
      <c r="A218" t="s">
        <v>2367</v>
      </c>
      <c r="B218">
        <v>198</v>
      </c>
      <c r="C218">
        <v>2020</v>
      </c>
      <c r="D218" t="b">
        <v>1</v>
      </c>
      <c r="E218" t="s">
        <v>534</v>
      </c>
      <c r="F218" t="s">
        <v>302</v>
      </c>
      <c r="G218" t="s">
        <v>535</v>
      </c>
      <c r="H218" t="s">
        <v>2674</v>
      </c>
      <c r="I218" t="s">
        <v>3148</v>
      </c>
      <c r="J218" t="s">
        <v>3149</v>
      </c>
      <c r="K218" t="s">
        <v>3150</v>
      </c>
      <c r="L218" t="s">
        <v>536</v>
      </c>
      <c r="M218" t="s">
        <v>537</v>
      </c>
      <c r="N218" t="s">
        <v>434</v>
      </c>
      <c r="O218" t="s">
        <v>2675</v>
      </c>
      <c r="P218" t="s">
        <v>538</v>
      </c>
      <c r="Q218" t="s">
        <v>534</v>
      </c>
      <c r="R218" t="s">
        <v>355</v>
      </c>
      <c r="S218" t="s">
        <v>539</v>
      </c>
      <c r="T218">
        <v>170000</v>
      </c>
      <c r="U218">
        <v>0</v>
      </c>
      <c r="V218">
        <v>141500</v>
      </c>
      <c r="W218">
        <v>28500</v>
      </c>
      <c r="X218">
        <v>0</v>
      </c>
      <c r="Y218" t="s">
        <v>2676</v>
      </c>
      <c r="Z218" t="s">
        <v>1777</v>
      </c>
      <c r="AA218" t="s">
        <v>359</v>
      </c>
      <c r="AB218" t="s">
        <v>550</v>
      </c>
      <c r="AC218" t="s">
        <v>2369</v>
      </c>
      <c r="AD218" t="s">
        <v>541</v>
      </c>
      <c r="AE218" t="s">
        <v>542</v>
      </c>
      <c r="AF218" t="s">
        <v>2677</v>
      </c>
      <c r="AG218" t="s">
        <v>1711</v>
      </c>
      <c r="AH218" t="s">
        <v>463</v>
      </c>
      <c r="AI218" t="s">
        <v>2680</v>
      </c>
      <c r="AK218" s="103"/>
      <c r="AL218" s="103"/>
      <c r="AM218" s="103"/>
      <c r="AN218" t="b">
        <v>1</v>
      </c>
      <c r="AO218" s="103"/>
      <c r="AP218" t="b">
        <v>0</v>
      </c>
      <c r="AQ218" s="103"/>
      <c r="AT218" s="103"/>
      <c r="AV218" t="s">
        <v>2681</v>
      </c>
      <c r="AW218" s="103">
        <v>44197</v>
      </c>
      <c r="AX218" s="103">
        <v>44926</v>
      </c>
      <c r="AY218" t="b">
        <v>1</v>
      </c>
      <c r="AZ218" s="103">
        <v>45291</v>
      </c>
      <c r="BB218" s="103"/>
      <c r="BC218" s="103"/>
      <c r="BD218" s="103"/>
      <c r="BE218" s="103"/>
      <c r="BF218" t="s">
        <v>2597</v>
      </c>
      <c r="BH218" t="b">
        <v>1</v>
      </c>
      <c r="BI218" s="103"/>
      <c r="BJ218" s="103"/>
      <c r="BK218" s="103" t="s">
        <v>2215</v>
      </c>
      <c r="BL218" s="103">
        <v>170000</v>
      </c>
      <c r="BM218" s="103" t="s">
        <v>2560</v>
      </c>
      <c r="BN218" s="103" t="s">
        <v>3151</v>
      </c>
      <c r="BO218" s="103" t="b">
        <v>0</v>
      </c>
      <c r="BP218" s="103" t="b">
        <v>0</v>
      </c>
      <c r="BQ218" s="103"/>
      <c r="BR218" s="103" t="b">
        <v>1</v>
      </c>
      <c r="BS218" s="103"/>
      <c r="BT218" s="103" t="b">
        <v>0</v>
      </c>
      <c r="BU218" s="103" t="b">
        <v>0</v>
      </c>
      <c r="BV218" s="103" t="b">
        <v>0</v>
      </c>
      <c r="BW218" s="103"/>
      <c r="BX218" s="103" t="s">
        <v>2678</v>
      </c>
      <c r="BY218" s="103" t="s">
        <v>2679</v>
      </c>
      <c r="BZ218" s="103"/>
      <c r="CA218" s="103"/>
      <c r="CB218" s="103"/>
    </row>
    <row r="219" spans="1:80" hidden="1" x14ac:dyDescent="0.35">
      <c r="A219" t="s">
        <v>2845</v>
      </c>
      <c r="B219">
        <v>305</v>
      </c>
      <c r="C219">
        <v>2020</v>
      </c>
      <c r="D219" t="b">
        <v>0</v>
      </c>
      <c r="E219" t="s">
        <v>534</v>
      </c>
      <c r="F219" t="s">
        <v>302</v>
      </c>
      <c r="G219" t="s">
        <v>535</v>
      </c>
      <c r="L219" t="s">
        <v>536</v>
      </c>
      <c r="M219" t="s">
        <v>537</v>
      </c>
      <c r="N219" t="s">
        <v>434</v>
      </c>
      <c r="O219" t="s">
        <v>909</v>
      </c>
      <c r="P219" t="s">
        <v>538</v>
      </c>
      <c r="Q219" t="s">
        <v>534</v>
      </c>
      <c r="R219" t="s">
        <v>355</v>
      </c>
      <c r="S219" t="s">
        <v>539</v>
      </c>
      <c r="T219">
        <v>170000</v>
      </c>
      <c r="U219">
        <v>0</v>
      </c>
      <c r="V219">
        <v>0</v>
      </c>
      <c r="W219">
        <v>0</v>
      </c>
      <c r="X219">
        <v>0</v>
      </c>
      <c r="Y219" t="s">
        <v>2846</v>
      </c>
      <c r="Z219" t="s">
        <v>1777</v>
      </c>
      <c r="AA219" t="s">
        <v>378</v>
      </c>
      <c r="AC219" t="s">
        <v>2369</v>
      </c>
      <c r="AD219" t="s">
        <v>362</v>
      </c>
      <c r="AE219" t="s">
        <v>542</v>
      </c>
      <c r="AF219" t="s">
        <v>2673</v>
      </c>
      <c r="AH219" t="s">
        <v>463</v>
      </c>
      <c r="AK219" s="103"/>
      <c r="AL219" s="103"/>
      <c r="AM219" s="103"/>
      <c r="AN219" t="b">
        <v>1</v>
      </c>
      <c r="AO219" s="103"/>
      <c r="AP219" t="b">
        <v>0</v>
      </c>
      <c r="AQ219" s="103"/>
      <c r="AT219" s="103"/>
      <c r="AV219" t="s">
        <v>2681</v>
      </c>
      <c r="AW219" s="103"/>
      <c r="AX219" s="103"/>
      <c r="AY219" t="b">
        <v>0</v>
      </c>
      <c r="AZ219" s="103"/>
      <c r="BB219" s="103"/>
      <c r="BC219" s="103"/>
      <c r="BD219" s="103"/>
      <c r="BE219" s="103"/>
      <c r="BH219" t="b">
        <v>0</v>
      </c>
      <c r="BI219" s="103"/>
      <c r="BJ219" s="103"/>
      <c r="BK219" s="103" t="s">
        <v>3579</v>
      </c>
      <c r="BL219" s="103">
        <v>170000</v>
      </c>
      <c r="BM219" s="103"/>
      <c r="BN219" s="103"/>
      <c r="BO219" s="103" t="b">
        <v>0</v>
      </c>
      <c r="BP219" s="103" t="b">
        <v>0</v>
      </c>
      <c r="BQ219" s="103"/>
      <c r="BR219" s="103" t="b">
        <v>0</v>
      </c>
      <c r="BS219" s="103"/>
      <c r="BT219" s="103" t="b">
        <v>0</v>
      </c>
      <c r="BU219" s="103" t="b">
        <v>0</v>
      </c>
      <c r="BV219" s="103" t="b">
        <v>0</v>
      </c>
      <c r="BW219" s="103"/>
      <c r="BX219" s="103" t="s">
        <v>2847</v>
      </c>
      <c r="BY219" s="103"/>
      <c r="BZ219" s="103"/>
      <c r="CA219" s="103"/>
      <c r="CB219" s="103"/>
    </row>
    <row r="220" spans="1:80" hidden="1" x14ac:dyDescent="0.35">
      <c r="A220" t="s">
        <v>2370</v>
      </c>
      <c r="B220">
        <v>199</v>
      </c>
      <c r="C220">
        <v>2020</v>
      </c>
      <c r="D220" t="b">
        <v>0</v>
      </c>
      <c r="E220" t="s">
        <v>1189</v>
      </c>
      <c r="F220" t="s">
        <v>290</v>
      </c>
      <c r="G220" t="s">
        <v>1190</v>
      </c>
      <c r="H220" t="s">
        <v>2683</v>
      </c>
      <c r="L220" t="s">
        <v>1972</v>
      </c>
      <c r="M220" t="s">
        <v>1973</v>
      </c>
      <c r="N220" t="s">
        <v>1806</v>
      </c>
      <c r="O220" t="s">
        <v>1713</v>
      </c>
      <c r="P220" t="s">
        <v>1198</v>
      </c>
      <c r="Q220" t="s">
        <v>1189</v>
      </c>
      <c r="R220" t="s">
        <v>355</v>
      </c>
      <c r="S220" t="s">
        <v>1974</v>
      </c>
      <c r="T220">
        <v>0</v>
      </c>
      <c r="U220">
        <v>0</v>
      </c>
      <c r="V220">
        <v>0</v>
      </c>
      <c r="W220">
        <v>0</v>
      </c>
      <c r="X220">
        <v>0</v>
      </c>
      <c r="Y220" t="s">
        <v>2684</v>
      </c>
      <c r="Z220" t="s">
        <v>377</v>
      </c>
      <c r="AA220" t="s">
        <v>359</v>
      </c>
      <c r="AD220" t="s">
        <v>2289</v>
      </c>
      <c r="AH220" t="s">
        <v>643</v>
      </c>
      <c r="AI220" t="s">
        <v>2685</v>
      </c>
      <c r="AK220" s="103"/>
      <c r="AL220" s="103"/>
      <c r="AM220" s="103"/>
      <c r="AN220" t="b">
        <v>0</v>
      </c>
      <c r="AO220" s="103"/>
      <c r="AP220" t="b">
        <v>0</v>
      </c>
      <c r="AQ220" s="103"/>
      <c r="AT220" s="103"/>
      <c r="AW220" s="103"/>
      <c r="AX220" s="103"/>
      <c r="AY220" t="b">
        <v>0</v>
      </c>
      <c r="AZ220" s="103"/>
      <c r="BB220" s="103"/>
      <c r="BC220" s="103"/>
      <c r="BD220" s="103"/>
      <c r="BE220" s="103"/>
      <c r="BH220" t="b">
        <v>0</v>
      </c>
      <c r="BI220" s="103"/>
      <c r="BJ220" s="103" t="s">
        <v>2622</v>
      </c>
      <c r="BK220" s="103" t="s">
        <v>2682</v>
      </c>
      <c r="BL220" s="103">
        <v>1214499</v>
      </c>
      <c r="BM220" s="103"/>
      <c r="BN220" s="103"/>
      <c r="BO220" s="103" t="b">
        <v>1</v>
      </c>
      <c r="BP220" s="103" t="b">
        <v>0</v>
      </c>
      <c r="BQ220" s="103"/>
      <c r="BR220" s="103" t="b">
        <v>0</v>
      </c>
      <c r="BS220" s="103"/>
      <c r="BT220" s="103" t="b">
        <v>0</v>
      </c>
      <c r="BU220" s="103" t="b">
        <v>0</v>
      </c>
      <c r="BV220" s="103" t="b">
        <v>0</v>
      </c>
      <c r="BW220" s="103"/>
      <c r="BX220" s="103"/>
      <c r="BY220" s="103"/>
      <c r="BZ220" s="103"/>
      <c r="CA220" s="103"/>
      <c r="CB220" s="103"/>
    </row>
    <row r="221" spans="1:80" x14ac:dyDescent="0.35">
      <c r="A221" t="s">
        <v>2830</v>
      </c>
      <c r="B221">
        <v>303</v>
      </c>
      <c r="C221">
        <v>2020</v>
      </c>
      <c r="D221" t="b">
        <v>1</v>
      </c>
      <c r="E221" t="s">
        <v>1189</v>
      </c>
      <c r="F221" t="s">
        <v>290</v>
      </c>
      <c r="G221" t="s">
        <v>1190</v>
      </c>
      <c r="I221" t="s">
        <v>3179</v>
      </c>
      <c r="J221" t="s">
        <v>3180</v>
      </c>
      <c r="K221" t="s">
        <v>2996</v>
      </c>
      <c r="L221" t="s">
        <v>2201</v>
      </c>
      <c r="M221" t="s">
        <v>1973</v>
      </c>
      <c r="N221" t="s">
        <v>352</v>
      </c>
      <c r="O221" t="s">
        <v>1713</v>
      </c>
      <c r="P221" t="s">
        <v>1198</v>
      </c>
      <c r="Q221" t="s">
        <v>1189</v>
      </c>
      <c r="R221" t="s">
        <v>355</v>
      </c>
      <c r="S221" t="s">
        <v>1974</v>
      </c>
      <c r="T221">
        <v>200000</v>
      </c>
      <c r="U221">
        <v>0</v>
      </c>
      <c r="V221">
        <v>171500</v>
      </c>
      <c r="W221">
        <v>28500</v>
      </c>
      <c r="X221">
        <v>0</v>
      </c>
      <c r="Y221" t="s">
        <v>2831</v>
      </c>
      <c r="Z221" t="s">
        <v>1777</v>
      </c>
      <c r="AA221" t="s">
        <v>359</v>
      </c>
      <c r="AB221" t="s">
        <v>550</v>
      </c>
      <c r="AC221" t="s">
        <v>2297</v>
      </c>
      <c r="AD221" t="s">
        <v>362</v>
      </c>
      <c r="AE221" t="s">
        <v>1201</v>
      </c>
      <c r="AF221" t="s">
        <v>1716</v>
      </c>
      <c r="AG221" t="s">
        <v>2832</v>
      </c>
      <c r="AH221" t="s">
        <v>643</v>
      </c>
      <c r="AI221" t="s">
        <v>2835</v>
      </c>
      <c r="AK221" s="103"/>
      <c r="AL221" s="103"/>
      <c r="AM221" s="103"/>
      <c r="AN221" t="b">
        <v>1</v>
      </c>
      <c r="AO221" s="103"/>
      <c r="AP221" t="b">
        <v>0</v>
      </c>
      <c r="AQ221" s="103"/>
      <c r="AT221" s="103"/>
      <c r="AV221" t="s">
        <v>2836</v>
      </c>
      <c r="AW221" s="103">
        <v>44197</v>
      </c>
      <c r="AX221" s="103">
        <v>44926</v>
      </c>
      <c r="AY221" t="b">
        <v>0</v>
      </c>
      <c r="AZ221" s="103"/>
      <c r="BB221" s="103"/>
      <c r="BC221" s="103"/>
      <c r="BD221" s="103"/>
      <c r="BE221" s="103"/>
      <c r="BF221" t="s">
        <v>2597</v>
      </c>
      <c r="BH221" t="b">
        <v>0</v>
      </c>
      <c r="BI221" s="103"/>
      <c r="BJ221" s="103"/>
      <c r="BK221" s="103"/>
      <c r="BL221" s="103">
        <v>200000</v>
      </c>
      <c r="BM221" s="103" t="s">
        <v>2560</v>
      </c>
      <c r="BN221" s="103" t="s">
        <v>3181</v>
      </c>
      <c r="BO221" s="103" t="b">
        <v>0</v>
      </c>
      <c r="BP221" s="103" t="b">
        <v>0</v>
      </c>
      <c r="BQ221" s="103"/>
      <c r="BR221" s="103" t="b">
        <v>1</v>
      </c>
      <c r="BS221" s="103"/>
      <c r="BT221" s="103" t="b">
        <v>0</v>
      </c>
      <c r="BU221" s="103" t="b">
        <v>0</v>
      </c>
      <c r="BV221" s="103" t="b">
        <v>0</v>
      </c>
      <c r="BW221" s="103"/>
      <c r="BX221" s="103" t="s">
        <v>2833</v>
      </c>
      <c r="BY221" s="103" t="s">
        <v>2834</v>
      </c>
      <c r="BZ221" s="103"/>
      <c r="CA221" s="103"/>
      <c r="CB221" s="103"/>
    </row>
    <row r="222" spans="1:80" x14ac:dyDescent="0.35">
      <c r="A222" t="s">
        <v>2382</v>
      </c>
      <c r="B222">
        <v>204</v>
      </c>
      <c r="C222">
        <v>2020</v>
      </c>
      <c r="D222" t="b">
        <v>1</v>
      </c>
      <c r="E222" t="s">
        <v>1982</v>
      </c>
      <c r="F222" t="s">
        <v>290</v>
      </c>
      <c r="G222" t="s">
        <v>1983</v>
      </c>
      <c r="H222" t="s">
        <v>2708</v>
      </c>
      <c r="I222" t="s">
        <v>3161</v>
      </c>
      <c r="J222" t="s">
        <v>3162</v>
      </c>
      <c r="K222" t="s">
        <v>3163</v>
      </c>
      <c r="L222" t="s">
        <v>3164</v>
      </c>
      <c r="M222" t="s">
        <v>3165</v>
      </c>
      <c r="N222" t="s">
        <v>1806</v>
      </c>
      <c r="O222" t="s">
        <v>1988</v>
      </c>
      <c r="P222" t="s">
        <v>1989</v>
      </c>
      <c r="Q222" t="s">
        <v>1982</v>
      </c>
      <c r="R222" t="s">
        <v>355</v>
      </c>
      <c r="S222" t="s">
        <v>1990</v>
      </c>
      <c r="T222">
        <v>799000</v>
      </c>
      <c r="U222">
        <v>0</v>
      </c>
      <c r="V222">
        <v>734000</v>
      </c>
      <c r="W222">
        <v>65000</v>
      </c>
      <c r="X222">
        <v>0</v>
      </c>
      <c r="Y222" t="s">
        <v>2709</v>
      </c>
      <c r="Z222" t="s">
        <v>1777</v>
      </c>
      <c r="AA222" t="s">
        <v>378</v>
      </c>
      <c r="AB222" t="s">
        <v>360</v>
      </c>
      <c r="AC222" t="s">
        <v>3166</v>
      </c>
      <c r="AD222" t="s">
        <v>2649</v>
      </c>
      <c r="AE222" t="s">
        <v>2823</v>
      </c>
      <c r="AF222" t="s">
        <v>1994</v>
      </c>
      <c r="AG222" t="s">
        <v>2710</v>
      </c>
      <c r="AH222" t="s">
        <v>643</v>
      </c>
      <c r="AI222" t="s">
        <v>2711</v>
      </c>
      <c r="AK222" s="103"/>
      <c r="AL222" s="103"/>
      <c r="AM222" s="103"/>
      <c r="AN222" t="b">
        <v>1</v>
      </c>
      <c r="AO222" s="103"/>
      <c r="AP222" t="b">
        <v>0</v>
      </c>
      <c r="AQ222" s="103"/>
      <c r="AT222" s="103"/>
      <c r="AV222" t="s">
        <v>3167</v>
      </c>
      <c r="AW222" s="103">
        <v>44197</v>
      </c>
      <c r="AX222" s="103">
        <v>44926</v>
      </c>
      <c r="AY222" t="b">
        <v>1</v>
      </c>
      <c r="AZ222" s="103">
        <v>45291</v>
      </c>
      <c r="BB222" s="103"/>
      <c r="BC222" s="103"/>
      <c r="BD222" s="103"/>
      <c r="BE222" s="103"/>
      <c r="BF222" t="s">
        <v>2597</v>
      </c>
      <c r="BH222" t="b">
        <v>1</v>
      </c>
      <c r="BI222" s="103"/>
      <c r="BJ222" s="103" t="s">
        <v>2707</v>
      </c>
      <c r="BK222" s="103" t="s">
        <v>2215</v>
      </c>
      <c r="BL222" s="103">
        <v>799000</v>
      </c>
      <c r="BM222" s="103" t="s">
        <v>2607</v>
      </c>
      <c r="BN222" s="103" t="s">
        <v>3168</v>
      </c>
      <c r="BO222" s="103" t="b">
        <v>0</v>
      </c>
      <c r="BP222" s="103" t="b">
        <v>0</v>
      </c>
      <c r="BQ222" s="103"/>
      <c r="BR222" s="103" t="b">
        <v>1</v>
      </c>
      <c r="BS222" s="103"/>
      <c r="BT222" s="103" t="b">
        <v>0</v>
      </c>
      <c r="BU222" s="103" t="b">
        <v>0</v>
      </c>
      <c r="BV222" s="103" t="b">
        <v>0</v>
      </c>
      <c r="BW222" s="103"/>
      <c r="BX222" s="103" t="s">
        <v>2383</v>
      </c>
      <c r="BY222" s="103" t="s">
        <v>1996</v>
      </c>
      <c r="BZ222" s="103"/>
      <c r="CA222" s="103"/>
      <c r="CB222" s="103"/>
    </row>
    <row r="223" spans="1:80" hidden="1" x14ac:dyDescent="0.35">
      <c r="A223" t="s">
        <v>2821</v>
      </c>
      <c r="B223">
        <v>301</v>
      </c>
      <c r="C223">
        <v>2020</v>
      </c>
      <c r="D223" t="b">
        <v>0</v>
      </c>
      <c r="E223" t="s">
        <v>1982</v>
      </c>
      <c r="F223" t="s">
        <v>290</v>
      </c>
      <c r="G223" t="s">
        <v>1983</v>
      </c>
      <c r="L223" t="s">
        <v>1986</v>
      </c>
      <c r="M223" t="s">
        <v>1987</v>
      </c>
      <c r="N223" t="s">
        <v>352</v>
      </c>
      <c r="O223" t="s">
        <v>1988</v>
      </c>
      <c r="P223" t="s">
        <v>1989</v>
      </c>
      <c r="Q223" t="s">
        <v>1982</v>
      </c>
      <c r="R223" t="s">
        <v>355</v>
      </c>
      <c r="S223" t="s">
        <v>1990</v>
      </c>
      <c r="T223">
        <v>250000</v>
      </c>
      <c r="U223">
        <v>0</v>
      </c>
      <c r="V223">
        <v>221500</v>
      </c>
      <c r="W223">
        <v>28500</v>
      </c>
      <c r="X223">
        <v>0</v>
      </c>
      <c r="Y223" t="s">
        <v>2822</v>
      </c>
      <c r="Z223" t="s">
        <v>1777</v>
      </c>
      <c r="AA223" t="s">
        <v>378</v>
      </c>
      <c r="AB223" t="s">
        <v>360</v>
      </c>
      <c r="AC223" t="s">
        <v>2301</v>
      </c>
      <c r="AD223" t="s">
        <v>362</v>
      </c>
      <c r="AE223" t="s">
        <v>2823</v>
      </c>
      <c r="AF223" t="s">
        <v>1994</v>
      </c>
      <c r="AG223" t="s">
        <v>2710</v>
      </c>
      <c r="AH223" t="s">
        <v>643</v>
      </c>
      <c r="AI223" t="s">
        <v>2825</v>
      </c>
      <c r="AK223" s="103"/>
      <c r="AL223" s="103"/>
      <c r="AM223" s="103"/>
      <c r="AN223" t="b">
        <v>1</v>
      </c>
      <c r="AO223" s="103"/>
      <c r="AP223" t="b">
        <v>0</v>
      </c>
      <c r="AQ223" s="103"/>
      <c r="AT223" s="103"/>
      <c r="AV223" t="s">
        <v>2826</v>
      </c>
      <c r="AW223" s="103">
        <v>44197</v>
      </c>
      <c r="AX223" s="103">
        <v>44926</v>
      </c>
      <c r="AY223" t="b">
        <v>0</v>
      </c>
      <c r="AZ223" s="103"/>
      <c r="BB223" s="103"/>
      <c r="BC223" s="103"/>
      <c r="BD223" s="103"/>
      <c r="BE223" s="103"/>
      <c r="BF223" t="s">
        <v>2597</v>
      </c>
      <c r="BH223" t="b">
        <v>0</v>
      </c>
      <c r="BI223" s="103"/>
      <c r="BJ223" s="103"/>
      <c r="BK223" s="103"/>
      <c r="BL223" s="103">
        <v>250000</v>
      </c>
      <c r="BM223" s="103" t="s">
        <v>2476</v>
      </c>
      <c r="BN223" s="103"/>
      <c r="BO223" s="103" t="b">
        <v>0</v>
      </c>
      <c r="BP223" s="103" t="b">
        <v>0</v>
      </c>
      <c r="BQ223" s="103"/>
      <c r="BR223" s="103" t="b">
        <v>0</v>
      </c>
      <c r="BS223" s="103"/>
      <c r="BT223" s="103" t="b">
        <v>0</v>
      </c>
      <c r="BU223" s="103" t="b">
        <v>0</v>
      </c>
      <c r="BV223" s="103" t="b">
        <v>0</v>
      </c>
      <c r="BW223" s="103"/>
      <c r="BX223" s="103" t="s">
        <v>2824</v>
      </c>
      <c r="BY223" s="103" t="s">
        <v>1996</v>
      </c>
      <c r="BZ223" s="103"/>
      <c r="CA223" s="103"/>
      <c r="CB223" s="103"/>
    </row>
    <row r="224" spans="1:80" x14ac:dyDescent="0.35">
      <c r="A224" t="s">
        <v>2827</v>
      </c>
      <c r="B224">
        <v>302</v>
      </c>
      <c r="C224">
        <v>2020</v>
      </c>
      <c r="D224" t="b">
        <v>1</v>
      </c>
      <c r="E224" t="s">
        <v>1982</v>
      </c>
      <c r="F224" t="s">
        <v>290</v>
      </c>
      <c r="G224" t="s">
        <v>1983</v>
      </c>
      <c r="L224" t="s">
        <v>3164</v>
      </c>
      <c r="M224" t="s">
        <v>3165</v>
      </c>
      <c r="N224" t="s">
        <v>1806</v>
      </c>
      <c r="O224" t="s">
        <v>1988</v>
      </c>
      <c r="P224" t="s">
        <v>1989</v>
      </c>
      <c r="Q224" t="s">
        <v>1982</v>
      </c>
      <c r="R224" t="s">
        <v>355</v>
      </c>
      <c r="S224" t="s">
        <v>1990</v>
      </c>
      <c r="T224">
        <v>1000000</v>
      </c>
      <c r="U224">
        <v>427950</v>
      </c>
      <c r="V224">
        <v>43550</v>
      </c>
      <c r="W224">
        <v>28500</v>
      </c>
      <c r="X224">
        <v>75000</v>
      </c>
      <c r="Y224" t="s">
        <v>2828</v>
      </c>
      <c r="Z224" t="s">
        <v>3578</v>
      </c>
      <c r="AA224" t="s">
        <v>378</v>
      </c>
      <c r="AB224" t="s">
        <v>360</v>
      </c>
      <c r="AC224" t="s">
        <v>1830</v>
      </c>
      <c r="AD224" t="s">
        <v>362</v>
      </c>
      <c r="AE224" t="s">
        <v>2823</v>
      </c>
      <c r="AF224" t="s">
        <v>1994</v>
      </c>
      <c r="AG224" t="s">
        <v>2710</v>
      </c>
      <c r="AH224" t="s">
        <v>643</v>
      </c>
      <c r="AI224" t="s">
        <v>2829</v>
      </c>
      <c r="AJ224" t="s">
        <v>2995</v>
      </c>
      <c r="AK224" s="103"/>
      <c r="AL224" s="103"/>
      <c r="AM224" s="103"/>
      <c r="AN224" t="b">
        <v>1</v>
      </c>
      <c r="AO224" s="103"/>
      <c r="AP224" t="b">
        <v>0</v>
      </c>
      <c r="AQ224" s="103"/>
      <c r="AT224" s="103"/>
      <c r="AV224" t="s">
        <v>2712</v>
      </c>
      <c r="AW224" s="103">
        <v>44197</v>
      </c>
      <c r="AX224" s="103">
        <v>44926</v>
      </c>
      <c r="AY224" t="b">
        <v>0</v>
      </c>
      <c r="AZ224" s="103"/>
      <c r="BB224" s="103"/>
      <c r="BC224" s="103"/>
      <c r="BD224" s="103"/>
      <c r="BE224" s="103"/>
      <c r="BF224" t="s">
        <v>2597</v>
      </c>
      <c r="BH224" t="b">
        <v>0</v>
      </c>
      <c r="BI224" s="103"/>
      <c r="BJ224" s="103" t="s">
        <v>3575</v>
      </c>
      <c r="BK224" s="103" t="s">
        <v>3576</v>
      </c>
      <c r="BL224" s="103">
        <v>500000</v>
      </c>
      <c r="BM224" s="103" t="s">
        <v>2476</v>
      </c>
      <c r="BN224" s="103"/>
      <c r="BO224" s="103" t="b">
        <v>0</v>
      </c>
      <c r="BP224" s="103" t="b">
        <v>0</v>
      </c>
      <c r="BQ224" s="103"/>
      <c r="BR224" s="103" t="b">
        <v>1</v>
      </c>
      <c r="BS224" s="103" t="s">
        <v>3577</v>
      </c>
      <c r="BT224" s="103" t="b">
        <v>0</v>
      </c>
      <c r="BU224" s="103" t="b">
        <v>0</v>
      </c>
      <c r="BV224" s="103" t="b">
        <v>0</v>
      </c>
      <c r="BW224" s="103">
        <v>1000000</v>
      </c>
      <c r="BX224" s="103" t="s">
        <v>2824</v>
      </c>
      <c r="BY224" s="103" t="s">
        <v>1996</v>
      </c>
      <c r="BZ224" s="103"/>
      <c r="CA224" s="103"/>
      <c r="CB224" s="103"/>
    </row>
    <row r="225" spans="1:80" x14ac:dyDescent="0.35">
      <c r="A225" t="s">
        <v>2686</v>
      </c>
      <c r="B225">
        <v>200</v>
      </c>
      <c r="C225">
        <v>2020</v>
      </c>
      <c r="D225" t="b">
        <v>1</v>
      </c>
      <c r="E225" t="s">
        <v>408</v>
      </c>
      <c r="F225" t="s">
        <v>290</v>
      </c>
      <c r="G225" t="s">
        <v>620</v>
      </c>
      <c r="H225" t="s">
        <v>2687</v>
      </c>
      <c r="I225" t="s">
        <v>3152</v>
      </c>
      <c r="J225" t="s">
        <v>3153</v>
      </c>
      <c r="K225" t="s">
        <v>3154</v>
      </c>
      <c r="L225" t="s">
        <v>2085</v>
      </c>
      <c r="M225" t="s">
        <v>2086</v>
      </c>
      <c r="N225" t="s">
        <v>446</v>
      </c>
      <c r="O225" t="s">
        <v>964</v>
      </c>
      <c r="P225" t="s">
        <v>623</v>
      </c>
      <c r="Q225" t="s">
        <v>624</v>
      </c>
      <c r="R225" t="s">
        <v>355</v>
      </c>
      <c r="S225" t="s">
        <v>625</v>
      </c>
      <c r="T225">
        <v>1500000</v>
      </c>
      <c r="U225">
        <v>1306500</v>
      </c>
      <c r="V225">
        <v>165000</v>
      </c>
      <c r="W225">
        <v>28500</v>
      </c>
      <c r="X225">
        <v>771924</v>
      </c>
      <c r="Y225" t="s">
        <v>2371</v>
      </c>
      <c r="Z225" t="s">
        <v>377</v>
      </c>
      <c r="AA225" t="s">
        <v>359</v>
      </c>
      <c r="AB225" t="s">
        <v>550</v>
      </c>
      <c r="AC225" t="s">
        <v>1819</v>
      </c>
      <c r="AD225" t="s">
        <v>2688</v>
      </c>
      <c r="AE225" t="s">
        <v>628</v>
      </c>
      <c r="AF225" t="s">
        <v>2689</v>
      </c>
      <c r="AG225" t="s">
        <v>2690</v>
      </c>
      <c r="AH225" t="s">
        <v>408</v>
      </c>
      <c r="AI225" t="s">
        <v>2692</v>
      </c>
      <c r="AK225" s="103"/>
      <c r="AL225" s="103"/>
      <c r="AM225" s="103"/>
      <c r="AN225" t="b">
        <v>1</v>
      </c>
      <c r="AO225" s="103"/>
      <c r="AP225" t="b">
        <v>0</v>
      </c>
      <c r="AQ225" s="103"/>
      <c r="AT225" s="103"/>
      <c r="AU225" t="s">
        <v>2493</v>
      </c>
      <c r="AW225" s="103">
        <v>44317</v>
      </c>
      <c r="AX225" s="103">
        <v>45046</v>
      </c>
      <c r="AY225" t="b">
        <v>0</v>
      </c>
      <c r="AZ225" s="103"/>
      <c r="BB225" s="103">
        <v>43907</v>
      </c>
      <c r="BC225" s="103" t="s">
        <v>3544</v>
      </c>
      <c r="BD225" s="103">
        <v>44350</v>
      </c>
      <c r="BE225" s="103">
        <v>44410</v>
      </c>
      <c r="BF225" t="s">
        <v>2693</v>
      </c>
      <c r="BH225" t="b">
        <v>1</v>
      </c>
      <c r="BI225" s="103"/>
      <c r="BJ225" s="103" t="s">
        <v>2571</v>
      </c>
      <c r="BK225" s="103" t="s">
        <v>2528</v>
      </c>
      <c r="BL225" s="103">
        <v>1500000</v>
      </c>
      <c r="BM225" s="103" t="s">
        <v>2560</v>
      </c>
      <c r="BN225" s="103" t="s">
        <v>3155</v>
      </c>
      <c r="BO225" s="103" t="b">
        <v>0</v>
      </c>
      <c r="BP225" s="103" t="b">
        <v>0</v>
      </c>
      <c r="BQ225" s="103"/>
      <c r="BR225" s="103" t="b">
        <v>0</v>
      </c>
      <c r="BS225" s="103"/>
      <c r="BT225" s="103" t="b">
        <v>0</v>
      </c>
      <c r="BU225" s="103" t="b">
        <v>0</v>
      </c>
      <c r="BV225" s="103" t="b">
        <v>0</v>
      </c>
      <c r="BW225" s="103"/>
      <c r="BX225" s="103" t="s">
        <v>2372</v>
      </c>
      <c r="BY225" s="103" t="s">
        <v>2691</v>
      </c>
      <c r="BZ225" s="103"/>
      <c r="CA225" s="103"/>
      <c r="CB225" s="103"/>
    </row>
    <row r="226" spans="1:80" hidden="1" x14ac:dyDescent="0.35">
      <c r="A226" t="s">
        <v>2373</v>
      </c>
      <c r="B226">
        <v>201</v>
      </c>
      <c r="C226">
        <v>2020</v>
      </c>
      <c r="D226" t="b">
        <v>0</v>
      </c>
      <c r="E226" t="s">
        <v>574</v>
      </c>
      <c r="F226" t="s">
        <v>290</v>
      </c>
      <c r="G226" t="s">
        <v>575</v>
      </c>
      <c r="H226" t="s">
        <v>1389</v>
      </c>
      <c r="L226" t="s">
        <v>576</v>
      </c>
      <c r="M226" t="s">
        <v>577</v>
      </c>
      <c r="N226" t="s">
        <v>446</v>
      </c>
      <c r="O226" t="s">
        <v>1381</v>
      </c>
      <c r="P226" t="s">
        <v>2374</v>
      </c>
      <c r="Q226" t="s">
        <v>574</v>
      </c>
      <c r="R226" t="s">
        <v>355</v>
      </c>
      <c r="S226" t="s">
        <v>579</v>
      </c>
      <c r="T226">
        <v>0</v>
      </c>
      <c r="U226">
        <v>0</v>
      </c>
      <c r="V226">
        <v>0</v>
      </c>
      <c r="W226">
        <v>0</v>
      </c>
      <c r="X226">
        <v>0</v>
      </c>
      <c r="Y226" t="s">
        <v>2375</v>
      </c>
      <c r="Z226" t="s">
        <v>377</v>
      </c>
      <c r="AA226" t="s">
        <v>359</v>
      </c>
      <c r="AC226" t="s">
        <v>2376</v>
      </c>
      <c r="AD226" t="s">
        <v>2289</v>
      </c>
      <c r="AH226" t="s">
        <v>522</v>
      </c>
      <c r="AI226" t="s">
        <v>2694</v>
      </c>
      <c r="AK226" s="103"/>
      <c r="AL226" s="103"/>
      <c r="AM226" s="103"/>
      <c r="AN226" t="b">
        <v>0</v>
      </c>
      <c r="AO226" s="103"/>
      <c r="AP226" t="b">
        <v>0</v>
      </c>
      <c r="AQ226" s="103"/>
      <c r="AT226" s="103"/>
      <c r="AW226" s="103"/>
      <c r="AX226" s="103"/>
      <c r="AY226" t="b">
        <v>0</v>
      </c>
      <c r="AZ226" s="103"/>
      <c r="BB226" s="103"/>
      <c r="BC226" s="103"/>
      <c r="BD226" s="103"/>
      <c r="BE226" s="103"/>
      <c r="BH226" t="b">
        <v>0</v>
      </c>
      <c r="BI226" s="103"/>
      <c r="BJ226" s="103"/>
      <c r="BK226" s="103"/>
      <c r="BL226" s="103">
        <v>1100000</v>
      </c>
      <c r="BM226" s="103"/>
      <c r="BN226" s="103"/>
      <c r="BO226" s="103" t="b">
        <v>0</v>
      </c>
      <c r="BP226" s="103" t="b">
        <v>0</v>
      </c>
      <c r="BQ226" s="103"/>
      <c r="BR226" s="103" t="b">
        <v>0</v>
      </c>
      <c r="BS226" s="103"/>
      <c r="BT226" s="103" t="b">
        <v>0</v>
      </c>
      <c r="BU226" s="103" t="b">
        <v>0</v>
      </c>
      <c r="BV226" s="103" t="b">
        <v>0</v>
      </c>
      <c r="BW226" s="103"/>
      <c r="BX226" s="103" t="s">
        <v>2377</v>
      </c>
      <c r="BY226" s="103"/>
      <c r="BZ226" s="103"/>
      <c r="CA226" s="103"/>
      <c r="CB226" s="103"/>
    </row>
    <row r="227" spans="1:80" hidden="1" x14ac:dyDescent="0.35">
      <c r="A227" t="s">
        <v>2998</v>
      </c>
      <c r="B227">
        <v>310</v>
      </c>
      <c r="C227">
        <v>2021</v>
      </c>
      <c r="D227" t="b">
        <v>0</v>
      </c>
      <c r="E227" t="s">
        <v>696</v>
      </c>
      <c r="F227" t="s">
        <v>302</v>
      </c>
      <c r="G227" t="s">
        <v>697</v>
      </c>
      <c r="H227" t="s">
        <v>3191</v>
      </c>
      <c r="L227" t="s">
        <v>1611</v>
      </c>
      <c r="M227" t="s">
        <v>2894</v>
      </c>
      <c r="N227" t="s">
        <v>434</v>
      </c>
      <c r="O227" t="s">
        <v>2286</v>
      </c>
      <c r="P227" t="s">
        <v>702</v>
      </c>
      <c r="Q227" t="s">
        <v>696</v>
      </c>
      <c r="R227" t="s">
        <v>355</v>
      </c>
      <c r="S227" t="s">
        <v>703</v>
      </c>
      <c r="T227">
        <v>1500000</v>
      </c>
      <c r="U227">
        <v>1287000</v>
      </c>
      <c r="V227">
        <v>180000</v>
      </c>
      <c r="W227">
        <v>33000</v>
      </c>
      <c r="X227">
        <v>58900</v>
      </c>
      <c r="Y227" t="s">
        <v>3192</v>
      </c>
      <c r="Z227" t="s">
        <v>377</v>
      </c>
      <c r="AA227" t="s">
        <v>2368</v>
      </c>
      <c r="AB227" t="s">
        <v>2387</v>
      </c>
      <c r="AC227" t="s">
        <v>1819</v>
      </c>
      <c r="AD227" t="s">
        <v>2895</v>
      </c>
      <c r="AE227" t="s">
        <v>706</v>
      </c>
      <c r="AF227" t="s">
        <v>2896</v>
      </c>
      <c r="AG227" t="s">
        <v>3193</v>
      </c>
      <c r="AH227" t="s">
        <v>367</v>
      </c>
      <c r="AI227" t="s">
        <v>3589</v>
      </c>
      <c r="AK227" s="103">
        <v>44742</v>
      </c>
      <c r="AL227" s="103">
        <v>0.45833333333333331</v>
      </c>
      <c r="AM227" s="103"/>
      <c r="AN227" t="b">
        <v>1</v>
      </c>
      <c r="AO227" s="103"/>
      <c r="AP227" t="b">
        <v>0</v>
      </c>
      <c r="AQ227" s="103"/>
      <c r="AR227" t="s">
        <v>2899</v>
      </c>
      <c r="AT227" s="103"/>
      <c r="AU227" t="s">
        <v>1837</v>
      </c>
      <c r="AW227" s="103">
        <v>44652</v>
      </c>
      <c r="AX227" s="103">
        <v>45382</v>
      </c>
      <c r="AY227" t="b">
        <v>0</v>
      </c>
      <c r="AZ227" s="103"/>
      <c r="BB227" s="103">
        <v>44357</v>
      </c>
      <c r="BC227" s="103" t="s">
        <v>3590</v>
      </c>
      <c r="BD227" s="103">
        <v>44908</v>
      </c>
      <c r="BE227" s="103">
        <v>44930</v>
      </c>
      <c r="BF227" t="s">
        <v>3591</v>
      </c>
      <c r="BH227" t="b">
        <v>1</v>
      </c>
      <c r="BI227" s="103"/>
      <c r="BJ227" s="103" t="s">
        <v>1877</v>
      </c>
      <c r="BK227" s="103" t="s">
        <v>2506</v>
      </c>
      <c r="BL227" s="103">
        <v>1500000</v>
      </c>
      <c r="BM227" s="103" t="s">
        <v>3194</v>
      </c>
      <c r="BN227" s="103"/>
      <c r="BO227" s="103" t="b">
        <v>1</v>
      </c>
      <c r="BP227" s="103" t="b">
        <v>0</v>
      </c>
      <c r="BQ227" s="103"/>
      <c r="BR227" s="103" t="b">
        <v>0</v>
      </c>
      <c r="BS227" s="103"/>
      <c r="BT227" s="103" t="b">
        <v>1</v>
      </c>
      <c r="BU227" s="103" t="b">
        <v>0</v>
      </c>
      <c r="BV227" s="103" t="b">
        <v>1</v>
      </c>
      <c r="BW227" s="103"/>
      <c r="BX227" s="103" t="s">
        <v>2897</v>
      </c>
      <c r="BY227" s="103" t="s">
        <v>2898</v>
      </c>
      <c r="BZ227" s="103"/>
      <c r="CA227" s="103"/>
      <c r="CB227" s="103"/>
    </row>
    <row r="228" spans="1:80" hidden="1" x14ac:dyDescent="0.35">
      <c r="A228" t="s">
        <v>2999</v>
      </c>
      <c r="B228">
        <v>311</v>
      </c>
      <c r="C228">
        <v>2021</v>
      </c>
      <c r="D228" t="b">
        <v>0</v>
      </c>
      <c r="E228" t="s">
        <v>2900</v>
      </c>
      <c r="F228" t="s">
        <v>290</v>
      </c>
      <c r="H228" t="s">
        <v>3195</v>
      </c>
      <c r="L228" t="s">
        <v>2901</v>
      </c>
      <c r="M228" t="s">
        <v>2902</v>
      </c>
      <c r="U228">
        <v>0</v>
      </c>
      <c r="V228">
        <v>0</v>
      </c>
      <c r="W228">
        <v>0</v>
      </c>
      <c r="X228">
        <v>0</v>
      </c>
      <c r="Y228" t="s">
        <v>2903</v>
      </c>
      <c r="Z228" t="s">
        <v>2904</v>
      </c>
      <c r="AA228" t="s">
        <v>359</v>
      </c>
      <c r="AD228" t="s">
        <v>2905</v>
      </c>
      <c r="AI228" t="s">
        <v>2907</v>
      </c>
      <c r="AK228" s="103"/>
      <c r="AL228" s="103"/>
      <c r="AM228" s="103"/>
      <c r="AN228" t="b">
        <v>1</v>
      </c>
      <c r="AO228" s="103"/>
      <c r="AP228" t="b">
        <v>0</v>
      </c>
      <c r="AQ228" s="103"/>
      <c r="AT228" s="103"/>
      <c r="AW228" s="103"/>
      <c r="AX228" s="103"/>
      <c r="AY228" t="b">
        <v>0</v>
      </c>
      <c r="AZ228" s="103"/>
      <c r="BB228" s="103"/>
      <c r="BC228" s="103"/>
      <c r="BD228" s="103"/>
      <c r="BE228" s="103"/>
      <c r="BH228" t="b">
        <v>0</v>
      </c>
      <c r="BI228" s="103"/>
      <c r="BJ228" s="103" t="s">
        <v>678</v>
      </c>
      <c r="BK228" s="103" t="s">
        <v>2237</v>
      </c>
      <c r="BL228" s="103">
        <v>1000000</v>
      </c>
      <c r="BM228" s="103"/>
      <c r="BN228" s="103"/>
      <c r="BO228" s="103" t="b">
        <v>0</v>
      </c>
      <c r="BP228" s="103" t="b">
        <v>0</v>
      </c>
      <c r="BQ228" s="103"/>
      <c r="BR228" s="103" t="b">
        <v>1</v>
      </c>
      <c r="BS228" s="103"/>
      <c r="BT228" s="103" t="b">
        <v>0</v>
      </c>
      <c r="BU228" s="103" t="b">
        <v>0</v>
      </c>
      <c r="BV228" s="103" t="b">
        <v>0</v>
      </c>
      <c r="BW228" s="103"/>
      <c r="BX228" s="103" t="s">
        <v>2906</v>
      </c>
      <c r="BY228" s="103"/>
      <c r="BZ228" s="103"/>
      <c r="CA228" s="103"/>
      <c r="CB228" s="103"/>
    </row>
    <row r="229" spans="1:80" hidden="1" x14ac:dyDescent="0.35">
      <c r="A229" t="s">
        <v>3000</v>
      </c>
      <c r="B229">
        <v>312</v>
      </c>
      <c r="C229">
        <v>2021</v>
      </c>
      <c r="D229" t="b">
        <v>0</v>
      </c>
      <c r="E229" t="s">
        <v>2909</v>
      </c>
      <c r="F229" t="s">
        <v>290</v>
      </c>
      <c r="H229" t="s">
        <v>3196</v>
      </c>
      <c r="L229" t="s">
        <v>2274</v>
      </c>
      <c r="M229" t="s">
        <v>502</v>
      </c>
      <c r="N229" t="s">
        <v>352</v>
      </c>
      <c r="P229" t="s">
        <v>2910</v>
      </c>
      <c r="Q229" t="s">
        <v>2911</v>
      </c>
      <c r="R229" t="s">
        <v>355</v>
      </c>
      <c r="S229" t="s">
        <v>2912</v>
      </c>
      <c r="U229">
        <v>0</v>
      </c>
      <c r="V229">
        <v>0</v>
      </c>
      <c r="W229">
        <v>0</v>
      </c>
      <c r="X229">
        <v>0</v>
      </c>
      <c r="Y229" t="s">
        <v>2913</v>
      </c>
      <c r="Z229" t="s">
        <v>2914</v>
      </c>
      <c r="AA229" t="s">
        <v>378</v>
      </c>
      <c r="AD229" t="s">
        <v>2915</v>
      </c>
      <c r="AE229" t="s">
        <v>2916</v>
      </c>
      <c r="AF229" t="s">
        <v>2917</v>
      </c>
      <c r="AG229" t="s">
        <v>2918</v>
      </c>
      <c r="AH229" t="s">
        <v>463</v>
      </c>
      <c r="AI229" t="s">
        <v>2920</v>
      </c>
      <c r="AK229" s="103">
        <v>44368</v>
      </c>
      <c r="AL229" s="103">
        <v>0.49652777777777779</v>
      </c>
      <c r="AM229" s="103"/>
      <c r="AN229" t="b">
        <v>1</v>
      </c>
      <c r="AO229" s="103"/>
      <c r="AP229" t="b">
        <v>0</v>
      </c>
      <c r="AQ229" s="103"/>
      <c r="AT229" s="103"/>
      <c r="AU229" t="s">
        <v>2921</v>
      </c>
      <c r="AW229" s="103"/>
      <c r="AX229" s="103"/>
      <c r="AY229" t="b">
        <v>0</v>
      </c>
      <c r="AZ229" s="103"/>
      <c r="BB229" s="103"/>
      <c r="BC229" s="103"/>
      <c r="BD229" s="103"/>
      <c r="BE229" s="103"/>
      <c r="BH229" t="b">
        <v>0</v>
      </c>
      <c r="BI229" s="103"/>
      <c r="BJ229" s="103" t="s">
        <v>1387</v>
      </c>
      <c r="BK229" s="103" t="s">
        <v>2715</v>
      </c>
      <c r="BL229" s="103">
        <v>725800</v>
      </c>
      <c r="BM229" s="103"/>
      <c r="BN229" s="103"/>
      <c r="BO229" s="103" t="b">
        <v>0</v>
      </c>
      <c r="BP229" s="103" t="b">
        <v>0</v>
      </c>
      <c r="BQ229" s="103"/>
      <c r="BR229" s="103" t="b">
        <v>0</v>
      </c>
      <c r="BS229" s="103"/>
      <c r="BT229" s="103" t="b">
        <v>0</v>
      </c>
      <c r="BU229" s="103" t="b">
        <v>0</v>
      </c>
      <c r="BV229" s="103" t="b">
        <v>0</v>
      </c>
      <c r="BW229" s="103"/>
      <c r="BX229" s="103" t="s">
        <v>2919</v>
      </c>
      <c r="BY229" s="103" t="s">
        <v>2618</v>
      </c>
      <c r="BZ229" s="103"/>
      <c r="CA229" s="103"/>
      <c r="CB229" s="103"/>
    </row>
    <row r="230" spans="1:80" x14ac:dyDescent="0.35">
      <c r="A230" t="s">
        <v>3239</v>
      </c>
      <c r="B230">
        <v>326</v>
      </c>
      <c r="C230">
        <v>2021</v>
      </c>
      <c r="D230" t="b">
        <v>1</v>
      </c>
      <c r="E230" t="s">
        <v>3240</v>
      </c>
      <c r="F230" t="s">
        <v>3220</v>
      </c>
      <c r="I230" t="s">
        <v>3241</v>
      </c>
      <c r="J230" t="s">
        <v>3242</v>
      </c>
      <c r="K230" t="s">
        <v>3243</v>
      </c>
      <c r="L230" t="s">
        <v>3244</v>
      </c>
      <c r="M230" t="s">
        <v>3245</v>
      </c>
      <c r="N230" t="s">
        <v>3246</v>
      </c>
      <c r="O230" t="s">
        <v>3247</v>
      </c>
      <c r="P230" t="s">
        <v>3248</v>
      </c>
      <c r="Q230" t="s">
        <v>574</v>
      </c>
      <c r="R230" t="s">
        <v>355</v>
      </c>
      <c r="S230" t="s">
        <v>579</v>
      </c>
      <c r="T230">
        <v>316200</v>
      </c>
      <c r="U230">
        <v>0</v>
      </c>
      <c r="V230">
        <v>290904</v>
      </c>
      <c r="W230">
        <v>25296</v>
      </c>
      <c r="X230">
        <v>0</v>
      </c>
      <c r="Y230" t="s">
        <v>3249</v>
      </c>
      <c r="Z230" t="s">
        <v>1777</v>
      </c>
      <c r="AA230" t="s">
        <v>359</v>
      </c>
      <c r="AB230" t="s">
        <v>550</v>
      </c>
      <c r="AC230" t="s">
        <v>3250</v>
      </c>
      <c r="AD230" t="s">
        <v>3251</v>
      </c>
      <c r="AE230" t="s">
        <v>3252</v>
      </c>
      <c r="AF230" t="s">
        <v>3253</v>
      </c>
      <c r="AG230" t="s">
        <v>3254</v>
      </c>
      <c r="AH230" t="s">
        <v>522</v>
      </c>
      <c r="AI230" t="s">
        <v>3257</v>
      </c>
      <c r="AK230" s="103"/>
      <c r="AL230" s="103"/>
      <c r="AM230" s="103"/>
      <c r="AN230" t="b">
        <v>0</v>
      </c>
      <c r="AO230" s="103"/>
      <c r="AP230" t="b">
        <v>0</v>
      </c>
      <c r="AQ230" s="103"/>
      <c r="AR230" t="s">
        <v>3258</v>
      </c>
      <c r="AS230" t="s">
        <v>3259</v>
      </c>
      <c r="AT230" s="103"/>
      <c r="AV230" t="s">
        <v>3260</v>
      </c>
      <c r="AW230" s="103">
        <v>44562</v>
      </c>
      <c r="AX230" s="103">
        <v>45291</v>
      </c>
      <c r="AY230" t="b">
        <v>0</v>
      </c>
      <c r="AZ230" s="103"/>
      <c r="BB230" s="103"/>
      <c r="BC230" s="103"/>
      <c r="BD230" s="103"/>
      <c r="BE230" s="103"/>
      <c r="BF230" t="s">
        <v>2597</v>
      </c>
      <c r="BH230" t="b">
        <v>1</v>
      </c>
      <c r="BI230" s="103">
        <v>44559</v>
      </c>
      <c r="BJ230" s="103"/>
      <c r="BK230" s="103"/>
      <c r="BL230" s="103">
        <v>155000</v>
      </c>
      <c r="BM230" s="103" t="s">
        <v>2560</v>
      </c>
      <c r="BN230" s="103" t="s">
        <v>3604</v>
      </c>
      <c r="BO230" s="103" t="b">
        <v>0</v>
      </c>
      <c r="BP230" s="103" t="b">
        <v>0</v>
      </c>
      <c r="BQ230" s="103"/>
      <c r="BR230" s="103" t="b">
        <v>1</v>
      </c>
      <c r="BS230" s="103"/>
      <c r="BT230" s="103" t="b">
        <v>0</v>
      </c>
      <c r="BU230" s="103" t="b">
        <v>0</v>
      </c>
      <c r="BV230" s="103" t="b">
        <v>0</v>
      </c>
      <c r="BW230" s="103"/>
      <c r="BX230" s="103" t="s">
        <v>3255</v>
      </c>
      <c r="BY230" s="103" t="s">
        <v>3256</v>
      </c>
      <c r="BZ230" s="103"/>
      <c r="CA230" s="103"/>
      <c r="CB230" s="103"/>
    </row>
    <row r="231" spans="1:80" hidden="1" x14ac:dyDescent="0.35">
      <c r="A231" t="s">
        <v>3001</v>
      </c>
      <c r="B231">
        <v>313</v>
      </c>
      <c r="C231">
        <v>2021</v>
      </c>
      <c r="D231" t="b">
        <v>0</v>
      </c>
      <c r="E231" t="s">
        <v>1228</v>
      </c>
      <c r="F231" t="s">
        <v>290</v>
      </c>
      <c r="H231" t="s">
        <v>3197</v>
      </c>
      <c r="L231" t="s">
        <v>2922</v>
      </c>
      <c r="U231">
        <v>0</v>
      </c>
      <c r="V231">
        <v>0</v>
      </c>
      <c r="W231">
        <v>0</v>
      </c>
      <c r="X231">
        <v>0</v>
      </c>
      <c r="Y231" t="s">
        <v>3198</v>
      </c>
      <c r="Z231" t="s">
        <v>2923</v>
      </c>
      <c r="AA231" t="s">
        <v>359</v>
      </c>
      <c r="AD231" t="s">
        <v>2924</v>
      </c>
      <c r="AE231" t="s">
        <v>706</v>
      </c>
      <c r="AI231" t="s">
        <v>2925</v>
      </c>
      <c r="AK231" s="103"/>
      <c r="AL231" s="103"/>
      <c r="AM231" s="103"/>
      <c r="AN231" t="b">
        <v>1</v>
      </c>
      <c r="AO231" s="103"/>
      <c r="AP231" t="b">
        <v>0</v>
      </c>
      <c r="AQ231" s="103"/>
      <c r="AT231" s="103"/>
      <c r="AU231" t="s">
        <v>3199</v>
      </c>
      <c r="AW231" s="103"/>
      <c r="AX231" s="103"/>
      <c r="AY231" t="b">
        <v>0</v>
      </c>
      <c r="AZ231" s="103"/>
      <c r="BB231" s="103"/>
      <c r="BC231" s="103"/>
      <c r="BD231" s="103"/>
      <c r="BE231" s="103"/>
      <c r="BH231" t="b">
        <v>0</v>
      </c>
      <c r="BI231" s="103"/>
      <c r="BJ231" s="103" t="s">
        <v>1387</v>
      </c>
      <c r="BK231" s="103" t="s">
        <v>2715</v>
      </c>
      <c r="BL231" s="103">
        <v>1500000</v>
      </c>
      <c r="BM231" s="103"/>
      <c r="BN231" s="103"/>
      <c r="BO231" s="103" t="b">
        <v>1</v>
      </c>
      <c r="BP231" s="103" t="b">
        <v>1</v>
      </c>
      <c r="BQ231" s="103"/>
      <c r="BR231" s="103" t="b">
        <v>0</v>
      </c>
      <c r="BS231" s="103"/>
      <c r="BT231" s="103" t="b">
        <v>0</v>
      </c>
      <c r="BU231" s="103" t="b">
        <v>0</v>
      </c>
      <c r="BV231" s="103" t="b">
        <v>0</v>
      </c>
      <c r="BW231" s="103"/>
      <c r="BX231" s="103"/>
      <c r="BY231" s="103"/>
      <c r="BZ231" s="103"/>
      <c r="CA231" s="103"/>
      <c r="CB231" s="103"/>
    </row>
    <row r="232" spans="1:80" x14ac:dyDescent="0.35">
      <c r="A232" t="s">
        <v>3002</v>
      </c>
      <c r="B232">
        <v>314</v>
      </c>
      <c r="C232">
        <v>2021</v>
      </c>
      <c r="D232" t="b">
        <v>1</v>
      </c>
      <c r="E232" t="s">
        <v>777</v>
      </c>
      <c r="F232" t="s">
        <v>290</v>
      </c>
      <c r="H232" t="s">
        <v>3200</v>
      </c>
      <c r="I232" t="s">
        <v>3592</v>
      </c>
      <c r="J232" t="s">
        <v>3593</v>
      </c>
      <c r="K232" t="s">
        <v>3594</v>
      </c>
      <c r="L232" t="s">
        <v>780</v>
      </c>
      <c r="M232" t="s">
        <v>2927</v>
      </c>
      <c r="N232" t="s">
        <v>352</v>
      </c>
      <c r="P232" t="s">
        <v>783</v>
      </c>
      <c r="Q232" t="s">
        <v>777</v>
      </c>
      <c r="R232" t="s">
        <v>355</v>
      </c>
      <c r="S232" t="s">
        <v>2928</v>
      </c>
      <c r="T232">
        <v>1500000</v>
      </c>
      <c r="U232">
        <v>1317000</v>
      </c>
      <c r="V232">
        <v>150000</v>
      </c>
      <c r="W232">
        <v>33000</v>
      </c>
      <c r="X232">
        <v>93000</v>
      </c>
      <c r="Y232" t="s">
        <v>2929</v>
      </c>
      <c r="Z232" t="s">
        <v>2923</v>
      </c>
      <c r="AA232" t="s">
        <v>378</v>
      </c>
      <c r="AC232" t="s">
        <v>1819</v>
      </c>
      <c r="AD232" t="s">
        <v>2930</v>
      </c>
      <c r="AE232" t="s">
        <v>2931</v>
      </c>
      <c r="AF232" t="s">
        <v>2932</v>
      </c>
      <c r="AG232" t="s">
        <v>790</v>
      </c>
      <c r="AH232" t="s">
        <v>382</v>
      </c>
      <c r="AI232" t="s">
        <v>2933</v>
      </c>
      <c r="AK232" s="103">
        <v>44370</v>
      </c>
      <c r="AL232" s="103">
        <v>0.41666666666666669</v>
      </c>
      <c r="AM232" s="103"/>
      <c r="AN232" t="b">
        <v>1</v>
      </c>
      <c r="AO232" s="103"/>
      <c r="AP232" t="b">
        <v>0</v>
      </c>
      <c r="AQ232" s="103"/>
      <c r="AT232" s="103"/>
      <c r="AU232" t="s">
        <v>2527</v>
      </c>
      <c r="AW232" s="103">
        <v>44652</v>
      </c>
      <c r="AX232" s="103">
        <v>45382</v>
      </c>
      <c r="AY232" t="b">
        <v>0</v>
      </c>
      <c r="AZ232" s="103"/>
      <c r="BB232" s="103">
        <v>44351</v>
      </c>
      <c r="BC232" s="103" t="s">
        <v>3595</v>
      </c>
      <c r="BD232" s="103">
        <v>44370</v>
      </c>
      <c r="BE232" s="103">
        <v>44712</v>
      </c>
      <c r="BF232" t="s">
        <v>3201</v>
      </c>
      <c r="BH232" t="b">
        <v>1</v>
      </c>
      <c r="BI232" s="103"/>
      <c r="BJ232" s="103" t="s">
        <v>3434</v>
      </c>
      <c r="BK232" s="103" t="s">
        <v>2926</v>
      </c>
      <c r="BL232" s="103">
        <v>1500000</v>
      </c>
      <c r="BM232" s="103" t="s">
        <v>2607</v>
      </c>
      <c r="BN232" s="103" t="s">
        <v>3596</v>
      </c>
      <c r="BO232" s="103" t="b">
        <v>1</v>
      </c>
      <c r="BP232" s="103" t="b">
        <v>1</v>
      </c>
      <c r="BQ232" s="103"/>
      <c r="BR232" s="103" t="b">
        <v>0</v>
      </c>
      <c r="BS232" s="103"/>
      <c r="BT232" s="103" t="b">
        <v>0</v>
      </c>
      <c r="BU232" s="103" t="b">
        <v>0</v>
      </c>
      <c r="BV232" s="103" t="b">
        <v>0</v>
      </c>
      <c r="BW232" s="103"/>
      <c r="BX232" s="103" t="s">
        <v>791</v>
      </c>
      <c r="BY232" s="103" t="s">
        <v>2691</v>
      </c>
      <c r="BZ232" s="103"/>
      <c r="CA232" s="103"/>
      <c r="CB232" s="103"/>
    </row>
    <row r="233" spans="1:80" hidden="1" x14ac:dyDescent="0.35">
      <c r="A233" t="s">
        <v>3003</v>
      </c>
      <c r="B233">
        <v>315</v>
      </c>
      <c r="C233">
        <v>2021</v>
      </c>
      <c r="D233" t="b">
        <v>0</v>
      </c>
      <c r="E233" t="s">
        <v>2934</v>
      </c>
      <c r="F233" t="s">
        <v>290</v>
      </c>
      <c r="H233" t="s">
        <v>3202</v>
      </c>
      <c r="L233" t="s">
        <v>597</v>
      </c>
      <c r="M233" t="s">
        <v>2935</v>
      </c>
      <c r="N233" t="s">
        <v>352</v>
      </c>
      <c r="P233" t="s">
        <v>2936</v>
      </c>
      <c r="Q233" t="s">
        <v>2934</v>
      </c>
      <c r="R233" t="s">
        <v>355</v>
      </c>
      <c r="S233" t="s">
        <v>2937</v>
      </c>
      <c r="U233">
        <v>0</v>
      </c>
      <c r="V233">
        <v>0</v>
      </c>
      <c r="W233">
        <v>0</v>
      </c>
      <c r="X233">
        <v>0</v>
      </c>
      <c r="Y233" t="s">
        <v>2938</v>
      </c>
      <c r="Z233" t="s">
        <v>377</v>
      </c>
      <c r="AA233" t="s">
        <v>359</v>
      </c>
      <c r="AD233" t="s">
        <v>2939</v>
      </c>
      <c r="AE233" t="s">
        <v>2940</v>
      </c>
      <c r="AF233" t="s">
        <v>2941</v>
      </c>
      <c r="AH233" t="s">
        <v>463</v>
      </c>
      <c r="AI233" t="s">
        <v>2943</v>
      </c>
      <c r="AK233" s="103">
        <v>44370</v>
      </c>
      <c r="AL233" s="103">
        <v>0.48541666666666666</v>
      </c>
      <c r="AM233" s="103"/>
      <c r="AN233" t="b">
        <v>1</v>
      </c>
      <c r="AO233" s="103"/>
      <c r="AP233" t="b">
        <v>0</v>
      </c>
      <c r="AQ233" s="103"/>
      <c r="AT233" s="103"/>
      <c r="AU233" t="s">
        <v>2944</v>
      </c>
      <c r="AW233" s="103"/>
      <c r="AX233" s="103"/>
      <c r="AY233" t="b">
        <v>0</v>
      </c>
      <c r="AZ233" s="103"/>
      <c r="BB233" s="103"/>
      <c r="BC233" s="103"/>
      <c r="BD233" s="103"/>
      <c r="BE233" s="103"/>
      <c r="BH233" t="b">
        <v>0</v>
      </c>
      <c r="BI233" s="103"/>
      <c r="BJ233" s="103" t="s">
        <v>1387</v>
      </c>
      <c r="BK233" s="103" t="s">
        <v>2715</v>
      </c>
      <c r="BL233" s="103">
        <v>400000</v>
      </c>
      <c r="BM233" s="103"/>
      <c r="BN233" s="103"/>
      <c r="BO233" s="103" t="b">
        <v>0</v>
      </c>
      <c r="BP233" s="103" t="b">
        <v>0</v>
      </c>
      <c r="BQ233" s="103"/>
      <c r="BR233" s="103" t="b">
        <v>0</v>
      </c>
      <c r="BS233" s="103"/>
      <c r="BT233" s="103" t="b">
        <v>0</v>
      </c>
      <c r="BU233" s="103" t="b">
        <v>0</v>
      </c>
      <c r="BV233" s="103" t="b">
        <v>0</v>
      </c>
      <c r="BW233" s="103"/>
      <c r="BX233" s="103" t="s">
        <v>2942</v>
      </c>
      <c r="BY233" s="103" t="s">
        <v>2618</v>
      </c>
      <c r="BZ233" s="103"/>
      <c r="CA233" s="103"/>
      <c r="CB233" s="103"/>
    </row>
    <row r="234" spans="1:80" hidden="1" x14ac:dyDescent="0.35">
      <c r="A234" t="s">
        <v>3004</v>
      </c>
      <c r="B234">
        <v>316</v>
      </c>
      <c r="C234">
        <v>2021</v>
      </c>
      <c r="D234" t="b">
        <v>0</v>
      </c>
      <c r="E234" t="s">
        <v>1561</v>
      </c>
      <c r="F234" t="s">
        <v>290</v>
      </c>
      <c r="H234" t="s">
        <v>3203</v>
      </c>
      <c r="L234" t="s">
        <v>2947</v>
      </c>
      <c r="M234" t="s">
        <v>2948</v>
      </c>
      <c r="N234" t="s">
        <v>352</v>
      </c>
      <c r="P234" t="s">
        <v>1568</v>
      </c>
      <c r="Q234" t="s">
        <v>1561</v>
      </c>
      <c r="R234" t="s">
        <v>355</v>
      </c>
      <c r="S234" t="s">
        <v>1569</v>
      </c>
      <c r="U234">
        <v>0</v>
      </c>
      <c r="V234">
        <v>0</v>
      </c>
      <c r="W234">
        <v>0</v>
      </c>
      <c r="X234">
        <v>0</v>
      </c>
      <c r="Y234" t="s">
        <v>2949</v>
      </c>
      <c r="Z234" t="s">
        <v>2914</v>
      </c>
      <c r="AA234" t="s">
        <v>359</v>
      </c>
      <c r="AC234" t="s">
        <v>1819</v>
      </c>
      <c r="AD234" t="s">
        <v>2950</v>
      </c>
      <c r="AE234" t="s">
        <v>2951</v>
      </c>
      <c r="AF234" t="s">
        <v>2952</v>
      </c>
      <c r="AG234" t="s">
        <v>2953</v>
      </c>
      <c r="AH234" t="s">
        <v>643</v>
      </c>
      <c r="AI234" t="s">
        <v>2955</v>
      </c>
      <c r="AK234" s="103">
        <v>44370</v>
      </c>
      <c r="AL234" s="103">
        <v>0.47916666666666669</v>
      </c>
      <c r="AM234" s="103"/>
      <c r="AN234" t="b">
        <v>1</v>
      </c>
      <c r="AO234" s="103"/>
      <c r="AP234" t="b">
        <v>0</v>
      </c>
      <c r="AQ234" s="103"/>
      <c r="AT234" s="103"/>
      <c r="AU234" t="s">
        <v>2908</v>
      </c>
      <c r="AW234" s="103"/>
      <c r="AX234" s="103"/>
      <c r="AY234" t="b">
        <v>0</v>
      </c>
      <c r="AZ234" s="103"/>
      <c r="BB234" s="103"/>
      <c r="BC234" s="103"/>
      <c r="BD234" s="103"/>
      <c r="BE234" s="103"/>
      <c r="BH234" t="b">
        <v>0</v>
      </c>
      <c r="BI234" s="103"/>
      <c r="BJ234" s="103" t="s">
        <v>2945</v>
      </c>
      <c r="BK234" s="103" t="s">
        <v>2946</v>
      </c>
      <c r="BL234" s="103">
        <v>1000000</v>
      </c>
      <c r="BM234" s="103"/>
      <c r="BN234" s="103"/>
      <c r="BO234" s="103" t="b">
        <v>0</v>
      </c>
      <c r="BP234" s="103" t="b">
        <v>0</v>
      </c>
      <c r="BQ234" s="103"/>
      <c r="BR234" s="103" t="b">
        <v>0</v>
      </c>
      <c r="BS234" s="103"/>
      <c r="BT234" s="103" t="b">
        <v>0</v>
      </c>
      <c r="BU234" s="103" t="b">
        <v>0</v>
      </c>
      <c r="BV234" s="103" t="b">
        <v>0</v>
      </c>
      <c r="BW234" s="103"/>
      <c r="BX234" s="103" t="s">
        <v>2954</v>
      </c>
      <c r="BY234" s="103"/>
      <c r="BZ234" s="103"/>
      <c r="CA234" s="103"/>
      <c r="CB234" s="103"/>
    </row>
    <row r="235" spans="1:80" x14ac:dyDescent="0.35">
      <c r="A235" t="s">
        <v>3005</v>
      </c>
      <c r="B235">
        <v>317</v>
      </c>
      <c r="C235">
        <v>2021</v>
      </c>
      <c r="D235" t="b">
        <v>1</v>
      </c>
      <c r="E235" t="s">
        <v>1635</v>
      </c>
      <c r="F235" t="s">
        <v>290</v>
      </c>
      <c r="H235" t="s">
        <v>3204</v>
      </c>
      <c r="L235" t="s">
        <v>1468</v>
      </c>
      <c r="M235" t="s">
        <v>1641</v>
      </c>
      <c r="N235" t="s">
        <v>352</v>
      </c>
      <c r="P235" t="s">
        <v>1643</v>
      </c>
      <c r="Q235" t="s">
        <v>1635</v>
      </c>
      <c r="R235" t="s">
        <v>355</v>
      </c>
      <c r="S235" t="s">
        <v>1644</v>
      </c>
      <c r="T235">
        <v>1500000</v>
      </c>
      <c r="U235">
        <v>1317000</v>
      </c>
      <c r="V235">
        <v>150000</v>
      </c>
      <c r="W235">
        <v>33000</v>
      </c>
      <c r="X235">
        <v>195278</v>
      </c>
      <c r="Y235" t="s">
        <v>3205</v>
      </c>
      <c r="Z235" t="s">
        <v>377</v>
      </c>
      <c r="AA235" t="s">
        <v>2368</v>
      </c>
      <c r="AB235" t="s">
        <v>2387</v>
      </c>
      <c r="AC235" t="s">
        <v>1819</v>
      </c>
      <c r="AD235" t="s">
        <v>3206</v>
      </c>
      <c r="AE235" t="s">
        <v>3207</v>
      </c>
      <c r="AF235" t="s">
        <v>678</v>
      </c>
      <c r="AG235" t="s">
        <v>1832</v>
      </c>
      <c r="AH235" t="s">
        <v>367</v>
      </c>
      <c r="AI235" t="s">
        <v>2956</v>
      </c>
      <c r="AK235" s="103">
        <v>44370</v>
      </c>
      <c r="AL235" s="103">
        <v>0.49375000000000002</v>
      </c>
      <c r="AM235" s="103"/>
      <c r="AN235" t="b">
        <v>1</v>
      </c>
      <c r="AO235" s="103"/>
      <c r="AP235" t="b">
        <v>0</v>
      </c>
      <c r="AQ235" s="103"/>
      <c r="AT235" s="103"/>
      <c r="AU235" t="s">
        <v>1950</v>
      </c>
      <c r="AW235" s="103">
        <v>44652</v>
      </c>
      <c r="AX235" s="103">
        <v>45382</v>
      </c>
      <c r="AY235" t="b">
        <v>0</v>
      </c>
      <c r="AZ235" s="103"/>
      <c r="BB235" s="103">
        <v>44660</v>
      </c>
      <c r="BC235" s="103" t="s">
        <v>3597</v>
      </c>
      <c r="BD235" s="103">
        <v>44778</v>
      </c>
      <c r="BE235" s="103">
        <v>44750</v>
      </c>
      <c r="BF235" t="s">
        <v>3598</v>
      </c>
      <c r="BH235" t="b">
        <v>1</v>
      </c>
      <c r="BI235" s="103"/>
      <c r="BJ235" s="103" t="s">
        <v>678</v>
      </c>
      <c r="BK235" s="103" t="s">
        <v>2237</v>
      </c>
      <c r="BL235" s="103">
        <v>1500000</v>
      </c>
      <c r="BM235" s="103" t="s">
        <v>3209</v>
      </c>
      <c r="BN235" s="103" t="s">
        <v>3599</v>
      </c>
      <c r="BO235" s="103" t="b">
        <v>1</v>
      </c>
      <c r="BP235" s="103" t="b">
        <v>1</v>
      </c>
      <c r="BQ235" s="103"/>
      <c r="BR235" s="103" t="b">
        <v>0</v>
      </c>
      <c r="BS235" s="103"/>
      <c r="BT235" s="103" t="b">
        <v>0</v>
      </c>
      <c r="BU235" s="103" t="b">
        <v>0</v>
      </c>
      <c r="BV235" s="103" t="b">
        <v>0</v>
      </c>
      <c r="BW235" s="103"/>
      <c r="BX235" s="103" t="s">
        <v>1836</v>
      </c>
      <c r="BY235" s="103" t="s">
        <v>3208</v>
      </c>
      <c r="BZ235" s="103"/>
      <c r="CA235" s="103"/>
      <c r="CB235" s="103"/>
    </row>
    <row r="236" spans="1:80" x14ac:dyDescent="0.35">
      <c r="A236" t="s">
        <v>3218</v>
      </c>
      <c r="B236">
        <v>322</v>
      </c>
      <c r="C236">
        <v>2021</v>
      </c>
      <c r="D236" t="b">
        <v>1</v>
      </c>
      <c r="E236" t="s">
        <v>3219</v>
      </c>
      <c r="F236" t="s">
        <v>3220</v>
      </c>
      <c r="I236" t="s">
        <v>3222</v>
      </c>
      <c r="K236" t="s">
        <v>3223</v>
      </c>
      <c r="L236" t="s">
        <v>3224</v>
      </c>
      <c r="M236" t="s">
        <v>3225</v>
      </c>
      <c r="N236" t="s">
        <v>2743</v>
      </c>
      <c r="O236" t="s">
        <v>3603</v>
      </c>
      <c r="P236" t="s">
        <v>3226</v>
      </c>
      <c r="Q236" t="s">
        <v>1635</v>
      </c>
      <c r="R236" t="s">
        <v>355</v>
      </c>
      <c r="S236" t="s">
        <v>1644</v>
      </c>
      <c r="T236">
        <v>500000</v>
      </c>
      <c r="U236">
        <v>0</v>
      </c>
      <c r="V236">
        <v>500000</v>
      </c>
      <c r="W236">
        <v>0</v>
      </c>
      <c r="X236">
        <v>153570</v>
      </c>
      <c r="Y236" t="s">
        <v>3227</v>
      </c>
      <c r="Z236" t="s">
        <v>1777</v>
      </c>
      <c r="AA236" t="s">
        <v>378</v>
      </c>
      <c r="AC236" t="s">
        <v>551</v>
      </c>
      <c r="AD236" t="s">
        <v>3228</v>
      </c>
      <c r="AE236" t="s">
        <v>3229</v>
      </c>
      <c r="AF236" t="s">
        <v>3230</v>
      </c>
      <c r="AH236" t="s">
        <v>367</v>
      </c>
      <c r="AI236" t="s">
        <v>3233</v>
      </c>
      <c r="AK236" s="103">
        <v>44409</v>
      </c>
      <c r="AL236" s="103"/>
      <c r="AM236" s="103"/>
      <c r="AN236" t="b">
        <v>1</v>
      </c>
      <c r="AO236" s="103"/>
      <c r="AP236" t="b">
        <v>0</v>
      </c>
      <c r="AQ236" s="103"/>
      <c r="AR236" t="s">
        <v>3232</v>
      </c>
      <c r="AS236" t="s">
        <v>3234</v>
      </c>
      <c r="AT236" s="103"/>
      <c r="AV236" t="s">
        <v>3235</v>
      </c>
      <c r="AW236" s="103">
        <v>44562</v>
      </c>
      <c r="AX236" s="103">
        <v>45291</v>
      </c>
      <c r="AY236" t="b">
        <v>0</v>
      </c>
      <c r="AZ236" s="103"/>
      <c r="BB236" s="103"/>
      <c r="BC236" s="103"/>
      <c r="BD236" s="103"/>
      <c r="BE236" s="103"/>
      <c r="BF236" t="s">
        <v>2597</v>
      </c>
      <c r="BH236" t="b">
        <v>1</v>
      </c>
      <c r="BI236" s="103"/>
      <c r="BJ236" s="103" t="s">
        <v>3221</v>
      </c>
      <c r="BK236" s="103"/>
      <c r="BL236" s="103">
        <v>2000000</v>
      </c>
      <c r="BM236" s="103" t="s">
        <v>2476</v>
      </c>
      <c r="BN236" s="103"/>
      <c r="BO236" s="103" t="b">
        <v>0</v>
      </c>
      <c r="BP236" s="103" t="b">
        <v>0</v>
      </c>
      <c r="BQ236" s="103"/>
      <c r="BR236" s="103" t="b">
        <v>1</v>
      </c>
      <c r="BS236" s="103"/>
      <c r="BT236" s="103" t="b">
        <v>0</v>
      </c>
      <c r="BU236" s="103" t="b">
        <v>0</v>
      </c>
      <c r="BV236" s="103" t="b">
        <v>0</v>
      </c>
      <c r="BW236" s="103"/>
      <c r="BX236" s="103" t="s">
        <v>3231</v>
      </c>
      <c r="BY236" s="103" t="s">
        <v>3232</v>
      </c>
      <c r="BZ236" s="103"/>
      <c r="CA236" s="103"/>
      <c r="CB236" s="103"/>
    </row>
    <row r="237" spans="1:80" x14ac:dyDescent="0.35">
      <c r="A237" t="s">
        <v>3006</v>
      </c>
      <c r="B237">
        <v>318</v>
      </c>
      <c r="C237">
        <v>2021</v>
      </c>
      <c r="D237" t="b">
        <v>1</v>
      </c>
      <c r="E237" t="s">
        <v>1283</v>
      </c>
      <c r="F237" t="s">
        <v>302</v>
      </c>
      <c r="H237" t="s">
        <v>1159</v>
      </c>
      <c r="L237" t="s">
        <v>1964</v>
      </c>
      <c r="M237" t="s">
        <v>1289</v>
      </c>
      <c r="N237" t="s">
        <v>434</v>
      </c>
      <c r="P237" t="s">
        <v>1291</v>
      </c>
      <c r="Q237" t="s">
        <v>1283</v>
      </c>
      <c r="R237" t="s">
        <v>355</v>
      </c>
      <c r="S237" t="s">
        <v>1292</v>
      </c>
      <c r="T237">
        <v>1500000</v>
      </c>
      <c r="U237">
        <v>1287000</v>
      </c>
      <c r="V237">
        <v>180000</v>
      </c>
      <c r="W237">
        <v>33000</v>
      </c>
      <c r="X237">
        <v>10000</v>
      </c>
      <c r="Y237" t="s">
        <v>2957</v>
      </c>
      <c r="Z237" t="s">
        <v>377</v>
      </c>
      <c r="AA237" t="s">
        <v>378</v>
      </c>
      <c r="AC237" t="s">
        <v>1819</v>
      </c>
      <c r="AD237" t="s">
        <v>2958</v>
      </c>
      <c r="AE237" t="s">
        <v>911</v>
      </c>
      <c r="AF237" t="s">
        <v>2134</v>
      </c>
      <c r="AH237" t="s">
        <v>643</v>
      </c>
      <c r="AI237" t="s">
        <v>2960</v>
      </c>
      <c r="AK237" s="103">
        <v>44370</v>
      </c>
      <c r="AL237" s="103">
        <v>0.51111111111111107</v>
      </c>
      <c r="AM237" s="103"/>
      <c r="AN237" t="b">
        <v>1</v>
      </c>
      <c r="AO237" s="103"/>
      <c r="AP237" t="b">
        <v>0</v>
      </c>
      <c r="AQ237" s="103"/>
      <c r="AT237" s="103"/>
      <c r="AU237" t="s">
        <v>2146</v>
      </c>
      <c r="AW237" s="103">
        <v>44652</v>
      </c>
      <c r="AX237" s="103">
        <v>45382</v>
      </c>
      <c r="AY237" t="b">
        <v>0</v>
      </c>
      <c r="AZ237" s="103"/>
      <c r="BB237" s="103"/>
      <c r="BC237" s="103"/>
      <c r="BD237" s="103"/>
      <c r="BE237" s="103"/>
      <c r="BH237" t="b">
        <v>0</v>
      </c>
      <c r="BI237" s="103"/>
      <c r="BJ237" s="103" t="s">
        <v>3210</v>
      </c>
      <c r="BK237" s="103" t="s">
        <v>2946</v>
      </c>
      <c r="BL237" s="103">
        <v>1500000</v>
      </c>
      <c r="BM237" s="103" t="s">
        <v>2607</v>
      </c>
      <c r="BN237" s="103"/>
      <c r="BO237" s="103" t="b">
        <v>1</v>
      </c>
      <c r="BP237" s="103" t="b">
        <v>0</v>
      </c>
      <c r="BQ237" s="103"/>
      <c r="BR237" s="103" t="b">
        <v>0</v>
      </c>
      <c r="BS237" s="103"/>
      <c r="BT237" s="103" t="b">
        <v>0</v>
      </c>
      <c r="BU237" s="103" t="b">
        <v>0</v>
      </c>
      <c r="BV237" s="103" t="b">
        <v>0</v>
      </c>
      <c r="BW237" s="103"/>
      <c r="BX237" s="103" t="s">
        <v>2959</v>
      </c>
      <c r="BY237" s="103" t="s">
        <v>3211</v>
      </c>
      <c r="BZ237" s="103"/>
      <c r="CA237" s="103"/>
      <c r="CB237" s="103"/>
    </row>
    <row r="238" spans="1:80" x14ac:dyDescent="0.35">
      <c r="A238" t="s">
        <v>3007</v>
      </c>
      <c r="B238">
        <v>319</v>
      </c>
      <c r="C238">
        <v>2021</v>
      </c>
      <c r="D238" t="b">
        <v>1</v>
      </c>
      <c r="E238" t="s">
        <v>1208</v>
      </c>
      <c r="F238" t="s">
        <v>290</v>
      </c>
      <c r="H238" t="s">
        <v>3212</v>
      </c>
      <c r="L238" t="s">
        <v>1214</v>
      </c>
      <c r="M238" t="s">
        <v>1215</v>
      </c>
      <c r="N238" t="s">
        <v>434</v>
      </c>
      <c r="P238" t="s">
        <v>1217</v>
      </c>
      <c r="Q238" t="s">
        <v>1208</v>
      </c>
      <c r="R238" t="s">
        <v>355</v>
      </c>
      <c r="S238" t="s">
        <v>1218</v>
      </c>
      <c r="T238">
        <v>1500000</v>
      </c>
      <c r="U238">
        <v>1317000</v>
      </c>
      <c r="V238">
        <v>150000</v>
      </c>
      <c r="W238">
        <v>33000</v>
      </c>
      <c r="X238">
        <v>159000</v>
      </c>
      <c r="Y238" t="s">
        <v>2961</v>
      </c>
      <c r="Z238" t="s">
        <v>377</v>
      </c>
      <c r="AA238" t="s">
        <v>2368</v>
      </c>
      <c r="AB238" t="s">
        <v>2387</v>
      </c>
      <c r="AC238" t="s">
        <v>1819</v>
      </c>
      <c r="AD238" t="s">
        <v>2962</v>
      </c>
      <c r="AE238" t="s">
        <v>2963</v>
      </c>
      <c r="AF238" t="s">
        <v>1732</v>
      </c>
      <c r="AG238" t="s">
        <v>1223</v>
      </c>
      <c r="AH238" t="s">
        <v>367</v>
      </c>
      <c r="AI238" t="s">
        <v>2966</v>
      </c>
      <c r="AK238" s="103">
        <v>44370</v>
      </c>
      <c r="AL238" s="103">
        <v>0.54166666666666663</v>
      </c>
      <c r="AM238" s="103"/>
      <c r="AN238" t="b">
        <v>1</v>
      </c>
      <c r="AO238" s="103"/>
      <c r="AP238" t="b">
        <v>0</v>
      </c>
      <c r="AQ238" s="103"/>
      <c r="AT238" s="103"/>
      <c r="AU238" t="s">
        <v>2967</v>
      </c>
      <c r="AW238" s="103">
        <v>44652</v>
      </c>
      <c r="AX238" s="103">
        <v>45382</v>
      </c>
      <c r="AY238" t="b">
        <v>0</v>
      </c>
      <c r="AZ238" s="103"/>
      <c r="BB238" s="103">
        <v>44356</v>
      </c>
      <c r="BC238" s="103" t="s">
        <v>3600</v>
      </c>
      <c r="BD238" s="103">
        <v>44370</v>
      </c>
      <c r="BE238" s="103">
        <v>44708</v>
      </c>
      <c r="BF238" t="s">
        <v>3201</v>
      </c>
      <c r="BH238" t="b">
        <v>0</v>
      </c>
      <c r="BI238" s="103"/>
      <c r="BJ238" s="103" t="s">
        <v>3433</v>
      </c>
      <c r="BK238" s="103" t="s">
        <v>2926</v>
      </c>
      <c r="BL238" s="103">
        <v>1500000</v>
      </c>
      <c r="BM238" s="103" t="s">
        <v>3194</v>
      </c>
      <c r="BN238" s="103" t="s">
        <v>3599</v>
      </c>
      <c r="BO238" s="103" t="b">
        <v>1</v>
      </c>
      <c r="BP238" s="103" t="b">
        <v>1</v>
      </c>
      <c r="BQ238" s="103"/>
      <c r="BR238" s="103" t="b">
        <v>0</v>
      </c>
      <c r="BS238" s="103"/>
      <c r="BT238" s="103" t="b">
        <v>0</v>
      </c>
      <c r="BU238" s="103" t="b">
        <v>0</v>
      </c>
      <c r="BV238" s="103" t="b">
        <v>0</v>
      </c>
      <c r="BW238" s="103"/>
      <c r="BX238" s="103" t="s">
        <v>2964</v>
      </c>
      <c r="BY238" s="103" t="s">
        <v>2965</v>
      </c>
      <c r="BZ238" s="103"/>
      <c r="CA238" s="103"/>
      <c r="CB238" s="103"/>
    </row>
    <row r="239" spans="1:80" hidden="1" x14ac:dyDescent="0.35">
      <c r="A239" t="s">
        <v>3008</v>
      </c>
      <c r="B239">
        <v>320</v>
      </c>
      <c r="C239">
        <v>2021</v>
      </c>
      <c r="D239" t="b">
        <v>0</v>
      </c>
      <c r="E239" t="s">
        <v>2968</v>
      </c>
      <c r="F239" t="s">
        <v>290</v>
      </c>
      <c r="H239" t="s">
        <v>3213</v>
      </c>
      <c r="L239" t="s">
        <v>2969</v>
      </c>
      <c r="M239" t="s">
        <v>2970</v>
      </c>
      <c r="N239" t="s">
        <v>352</v>
      </c>
      <c r="P239" t="s">
        <v>2971</v>
      </c>
      <c r="Q239" t="s">
        <v>2968</v>
      </c>
      <c r="R239" t="s">
        <v>355</v>
      </c>
      <c r="S239" t="s">
        <v>2972</v>
      </c>
      <c r="U239">
        <v>0</v>
      </c>
      <c r="V239">
        <v>0</v>
      </c>
      <c r="W239">
        <v>0</v>
      </c>
      <c r="X239">
        <v>0</v>
      </c>
      <c r="Y239" t="s">
        <v>2973</v>
      </c>
      <c r="Z239" t="s">
        <v>377</v>
      </c>
      <c r="AA239" t="s">
        <v>2368</v>
      </c>
      <c r="AD239" t="s">
        <v>2974</v>
      </c>
      <c r="AE239" t="s">
        <v>2975</v>
      </c>
      <c r="AF239" t="s">
        <v>2976</v>
      </c>
      <c r="AG239" t="s">
        <v>2977</v>
      </c>
      <c r="AH239" t="s">
        <v>463</v>
      </c>
      <c r="AI239" t="s">
        <v>2979</v>
      </c>
      <c r="AK239" s="103">
        <v>44370</v>
      </c>
      <c r="AL239" s="103">
        <v>0.58333333333333337</v>
      </c>
      <c r="AM239" s="103"/>
      <c r="AN239" t="b">
        <v>1</v>
      </c>
      <c r="AO239" s="103"/>
      <c r="AP239" t="b">
        <v>0</v>
      </c>
      <c r="AQ239" s="103"/>
      <c r="AT239" s="103"/>
      <c r="AU239" t="s">
        <v>2980</v>
      </c>
      <c r="AW239" s="103"/>
      <c r="AX239" s="103"/>
      <c r="AY239" t="b">
        <v>0</v>
      </c>
      <c r="AZ239" s="103"/>
      <c r="BB239" s="103"/>
      <c r="BC239" s="103"/>
      <c r="BD239" s="103"/>
      <c r="BE239" s="103"/>
      <c r="BH239" t="b">
        <v>0</v>
      </c>
      <c r="BI239" s="103"/>
      <c r="BJ239" s="103" t="s">
        <v>1387</v>
      </c>
      <c r="BK239" s="103" t="s">
        <v>2715</v>
      </c>
      <c r="BL239" s="103">
        <v>885900</v>
      </c>
      <c r="BM239" s="103"/>
      <c r="BN239" s="103"/>
      <c r="BO239" s="103" t="b">
        <v>1</v>
      </c>
      <c r="BP239" s="103" t="b">
        <v>0</v>
      </c>
      <c r="BQ239" s="103"/>
      <c r="BR239" s="103" t="b">
        <v>0</v>
      </c>
      <c r="BS239" s="103"/>
      <c r="BT239" s="103" t="b">
        <v>0</v>
      </c>
      <c r="BU239" s="103" t="b">
        <v>0</v>
      </c>
      <c r="BV239" s="103" t="b">
        <v>0</v>
      </c>
      <c r="BW239" s="103"/>
      <c r="BX239" s="103" t="s">
        <v>2978</v>
      </c>
      <c r="BY239" s="103" t="s">
        <v>2618</v>
      </c>
      <c r="BZ239" s="103"/>
      <c r="CA239" s="103"/>
      <c r="CB239" s="103"/>
    </row>
    <row r="240" spans="1:80" x14ac:dyDescent="0.35">
      <c r="A240" t="s">
        <v>3009</v>
      </c>
      <c r="B240">
        <v>321</v>
      </c>
      <c r="C240">
        <v>2021</v>
      </c>
      <c r="D240" t="b">
        <v>1</v>
      </c>
      <c r="E240" t="s">
        <v>2981</v>
      </c>
      <c r="F240" t="s">
        <v>290</v>
      </c>
      <c r="G240" t="s">
        <v>3574</v>
      </c>
      <c r="H240" t="s">
        <v>3214</v>
      </c>
      <c r="L240" t="s">
        <v>444</v>
      </c>
      <c r="M240" t="s">
        <v>3215</v>
      </c>
      <c r="N240" t="s">
        <v>352</v>
      </c>
      <c r="O240" t="s">
        <v>3601</v>
      </c>
      <c r="P240" t="s">
        <v>2982</v>
      </c>
      <c r="Q240" t="s">
        <v>2981</v>
      </c>
      <c r="R240" t="s">
        <v>355</v>
      </c>
      <c r="S240" t="s">
        <v>2983</v>
      </c>
      <c r="T240">
        <v>1530000</v>
      </c>
      <c r="U240">
        <v>1318500</v>
      </c>
      <c r="V240">
        <v>180000</v>
      </c>
      <c r="W240">
        <v>31500</v>
      </c>
      <c r="X240">
        <v>47000</v>
      </c>
      <c r="Y240" t="s">
        <v>2984</v>
      </c>
      <c r="Z240" t="s">
        <v>377</v>
      </c>
      <c r="AA240" t="s">
        <v>378</v>
      </c>
      <c r="AC240" t="s">
        <v>3602</v>
      </c>
      <c r="AD240" t="s">
        <v>2985</v>
      </c>
      <c r="AE240" t="s">
        <v>2986</v>
      </c>
      <c r="AF240" t="s">
        <v>2987</v>
      </c>
      <c r="AG240" t="s">
        <v>2988</v>
      </c>
      <c r="AH240" t="s">
        <v>382</v>
      </c>
      <c r="AI240" t="s">
        <v>2989</v>
      </c>
      <c r="AK240" s="103">
        <v>44371</v>
      </c>
      <c r="AL240" s="103">
        <v>0.73611111111111116</v>
      </c>
      <c r="AM240" s="103"/>
      <c r="AN240" t="b">
        <v>1</v>
      </c>
      <c r="AO240" s="103"/>
      <c r="AP240" t="b">
        <v>0</v>
      </c>
      <c r="AQ240" s="103"/>
      <c r="AT240" s="103"/>
      <c r="AU240" t="s">
        <v>3217</v>
      </c>
      <c r="AW240" s="103">
        <v>44652</v>
      </c>
      <c r="AX240" s="103">
        <v>45382</v>
      </c>
      <c r="AY240" t="b">
        <v>0</v>
      </c>
      <c r="AZ240" s="103"/>
      <c r="BB240" s="103"/>
      <c r="BC240" s="103"/>
      <c r="BD240" s="103"/>
      <c r="BE240" s="103"/>
      <c r="BH240" t="b">
        <v>0</v>
      </c>
      <c r="BI240" s="103"/>
      <c r="BJ240" s="103" t="s">
        <v>678</v>
      </c>
      <c r="BK240" s="103" t="s">
        <v>2237</v>
      </c>
      <c r="BL240" s="103">
        <v>1500000</v>
      </c>
      <c r="BM240" s="103" t="s">
        <v>2476</v>
      </c>
      <c r="BN240" s="103"/>
      <c r="BO240" s="103" t="b">
        <v>1</v>
      </c>
      <c r="BP240" s="103" t="b">
        <v>0</v>
      </c>
      <c r="BQ240" s="103"/>
      <c r="BR240" s="103" t="b">
        <v>0</v>
      </c>
      <c r="BS240" s="103"/>
      <c r="BT240" s="103" t="b">
        <v>0</v>
      </c>
      <c r="BU240" s="103" t="b">
        <v>0</v>
      </c>
      <c r="BV240" s="103" t="b">
        <v>0</v>
      </c>
      <c r="BW240" s="103"/>
      <c r="BX240" s="103" t="s">
        <v>3216</v>
      </c>
      <c r="BY240" s="103" t="s">
        <v>1836</v>
      </c>
      <c r="BZ240" s="103"/>
      <c r="CA240" s="103"/>
      <c r="CB240" s="103"/>
    </row>
    <row r="241" spans="1:80" x14ac:dyDescent="0.35">
      <c r="A241" t="s">
        <v>3406</v>
      </c>
      <c r="B241">
        <v>347</v>
      </c>
      <c r="C241">
        <v>2022</v>
      </c>
      <c r="D241" t="b">
        <v>1</v>
      </c>
      <c r="E241" t="s">
        <v>3634</v>
      </c>
      <c r="F241" t="s">
        <v>3220</v>
      </c>
      <c r="L241" t="s">
        <v>3410</v>
      </c>
      <c r="M241" t="s">
        <v>3411</v>
      </c>
      <c r="N241" t="s">
        <v>2743</v>
      </c>
      <c r="P241" t="s">
        <v>3412</v>
      </c>
      <c r="Q241" t="s">
        <v>3407</v>
      </c>
      <c r="R241" t="s">
        <v>355</v>
      </c>
      <c r="S241" t="s">
        <v>3413</v>
      </c>
      <c r="T241">
        <v>448780</v>
      </c>
      <c r="U241">
        <v>407550</v>
      </c>
      <c r="V241">
        <v>8230</v>
      </c>
      <c r="W241">
        <v>33000</v>
      </c>
      <c r="X241">
        <v>0</v>
      </c>
      <c r="Y241" t="s">
        <v>3414</v>
      </c>
      <c r="Z241" t="s">
        <v>1777</v>
      </c>
      <c r="AA241" t="s">
        <v>2368</v>
      </c>
      <c r="AB241" t="s">
        <v>2387</v>
      </c>
      <c r="AC241" t="s">
        <v>3415</v>
      </c>
      <c r="AD241" t="s">
        <v>3416</v>
      </c>
      <c r="AE241" t="s">
        <v>3417</v>
      </c>
      <c r="AF241" t="s">
        <v>3418</v>
      </c>
      <c r="AG241" t="s">
        <v>3419</v>
      </c>
      <c r="AH241" t="s">
        <v>522</v>
      </c>
      <c r="AK241" s="103">
        <v>44651</v>
      </c>
      <c r="AL241" s="103"/>
      <c r="AM241" s="103"/>
      <c r="AN241" t="b">
        <v>1</v>
      </c>
      <c r="AO241" s="103"/>
      <c r="AP241" t="b">
        <v>0</v>
      </c>
      <c r="AQ241" s="103"/>
      <c r="AT241" s="103"/>
      <c r="AV241" t="s">
        <v>2505</v>
      </c>
      <c r="AW241" s="103">
        <v>44713</v>
      </c>
      <c r="AX241" s="103">
        <v>45077</v>
      </c>
      <c r="AY241" t="b">
        <v>0</v>
      </c>
      <c r="AZ241" s="103"/>
      <c r="BB241" s="103"/>
      <c r="BC241" s="103"/>
      <c r="BD241" s="103"/>
      <c r="BE241" s="103"/>
      <c r="BF241" t="s">
        <v>3635</v>
      </c>
      <c r="BH241" t="b">
        <v>0</v>
      </c>
      <c r="BI241" s="103"/>
      <c r="BJ241" s="103" t="s">
        <v>3408</v>
      </c>
      <c r="BK241" s="103" t="s">
        <v>3409</v>
      </c>
      <c r="BL241" s="103">
        <v>448780</v>
      </c>
      <c r="BM241" s="103"/>
      <c r="BN241" s="103"/>
      <c r="BO241" s="103" t="b">
        <v>0</v>
      </c>
      <c r="BP241" s="103" t="b">
        <v>0</v>
      </c>
      <c r="BQ241" s="103"/>
      <c r="BR241" s="103" t="b">
        <v>1</v>
      </c>
      <c r="BS241" s="103"/>
      <c r="BT241" s="103" t="b">
        <v>1</v>
      </c>
      <c r="BU241" s="103" t="b">
        <v>0</v>
      </c>
      <c r="BV241" s="103" t="b">
        <v>0</v>
      </c>
      <c r="BW241" s="103"/>
      <c r="BX241" s="103" t="s">
        <v>3420</v>
      </c>
      <c r="BY241" s="103" t="s">
        <v>3421</v>
      </c>
      <c r="BZ241" s="103"/>
      <c r="CA241" s="103"/>
      <c r="CB241" s="103"/>
    </row>
    <row r="242" spans="1:80" hidden="1" x14ac:dyDescent="0.35">
      <c r="A242" t="s">
        <v>3293</v>
      </c>
      <c r="B242">
        <v>333</v>
      </c>
      <c r="C242">
        <v>2022</v>
      </c>
      <c r="D242" t="b">
        <v>0</v>
      </c>
      <c r="E242" t="s">
        <v>2909</v>
      </c>
      <c r="F242" t="s">
        <v>290</v>
      </c>
      <c r="H242" t="s">
        <v>3613</v>
      </c>
      <c r="L242" t="s">
        <v>2274</v>
      </c>
      <c r="M242" t="s">
        <v>502</v>
      </c>
      <c r="N242" t="s">
        <v>352</v>
      </c>
      <c r="P242" t="s">
        <v>2910</v>
      </c>
      <c r="Q242" t="s">
        <v>2911</v>
      </c>
      <c r="R242" t="s">
        <v>355</v>
      </c>
      <c r="S242" t="s">
        <v>2912</v>
      </c>
      <c r="U242">
        <v>0</v>
      </c>
      <c r="V242">
        <v>0</v>
      </c>
      <c r="W242">
        <v>0</v>
      </c>
      <c r="X242">
        <v>0</v>
      </c>
      <c r="Y242" t="s">
        <v>2913</v>
      </c>
      <c r="Z242" t="s">
        <v>3294</v>
      </c>
      <c r="AA242" t="s">
        <v>3295</v>
      </c>
      <c r="AC242" t="s">
        <v>3296</v>
      </c>
      <c r="AD242" t="s">
        <v>3297</v>
      </c>
      <c r="AE242" t="s">
        <v>2916</v>
      </c>
      <c r="AF242" t="s">
        <v>2917</v>
      </c>
      <c r="AG242" t="s">
        <v>2918</v>
      </c>
      <c r="AH242" t="s">
        <v>463</v>
      </c>
      <c r="AI242" t="s">
        <v>3299</v>
      </c>
      <c r="AK242" s="103">
        <v>44701</v>
      </c>
      <c r="AL242" s="103"/>
      <c r="AM242" s="103"/>
      <c r="AN242" t="b">
        <v>1</v>
      </c>
      <c r="AO242" s="103"/>
      <c r="AP242" t="b">
        <v>0</v>
      </c>
      <c r="AQ242" s="103"/>
      <c r="AT242" s="103"/>
      <c r="AU242" t="s">
        <v>2921</v>
      </c>
      <c r="AW242" s="103"/>
      <c r="AX242" s="103"/>
      <c r="AY242" t="b">
        <v>0</v>
      </c>
      <c r="AZ242" s="103"/>
      <c r="BB242" s="103"/>
      <c r="BC242" s="103"/>
      <c r="BD242" s="103"/>
      <c r="BE242" s="103"/>
      <c r="BH242" t="b">
        <v>0</v>
      </c>
      <c r="BI242" s="103"/>
      <c r="BJ242" s="103" t="s">
        <v>1387</v>
      </c>
      <c r="BK242" s="103" t="s">
        <v>3274</v>
      </c>
      <c r="BL242" s="103">
        <v>899999</v>
      </c>
      <c r="BM242" s="103"/>
      <c r="BN242" s="103"/>
      <c r="BO242" s="103" t="b">
        <v>0</v>
      </c>
      <c r="BP242" s="103" t="b">
        <v>0</v>
      </c>
      <c r="BQ242" s="103"/>
      <c r="BR242" s="103" t="b">
        <v>0</v>
      </c>
      <c r="BS242" s="103"/>
      <c r="BT242" s="103" t="b">
        <v>0</v>
      </c>
      <c r="BU242" s="103" t="b">
        <v>0</v>
      </c>
      <c r="BV242" s="103" t="b">
        <v>0</v>
      </c>
      <c r="BW242" s="103"/>
      <c r="BX242" s="103" t="s">
        <v>3298</v>
      </c>
      <c r="BY242" s="103" t="s">
        <v>2905</v>
      </c>
      <c r="BZ242" s="103"/>
      <c r="CA242" s="103"/>
      <c r="CB242" s="103"/>
    </row>
    <row r="243" spans="1:80" hidden="1" x14ac:dyDescent="0.35">
      <c r="A243" t="s">
        <v>3284</v>
      </c>
      <c r="B243">
        <v>332</v>
      </c>
      <c r="C243">
        <v>2022</v>
      </c>
      <c r="D243" t="b">
        <v>0</v>
      </c>
      <c r="E243" t="s">
        <v>1228</v>
      </c>
      <c r="F243" t="s">
        <v>290</v>
      </c>
      <c r="H243" t="s">
        <v>3612</v>
      </c>
      <c r="L243" t="s">
        <v>3285</v>
      </c>
      <c r="M243" t="s">
        <v>3286</v>
      </c>
      <c r="N243" t="s">
        <v>446</v>
      </c>
      <c r="P243" t="s">
        <v>1234</v>
      </c>
      <c r="Q243" t="s">
        <v>1228</v>
      </c>
      <c r="R243" t="s">
        <v>355</v>
      </c>
      <c r="S243" t="s">
        <v>3287</v>
      </c>
      <c r="U243">
        <v>0</v>
      </c>
      <c r="V243">
        <v>0</v>
      </c>
      <c r="W243">
        <v>0</v>
      </c>
      <c r="X243">
        <v>0</v>
      </c>
      <c r="Y243" t="s">
        <v>3289</v>
      </c>
      <c r="Z243" t="s">
        <v>377</v>
      </c>
      <c r="AA243" t="s">
        <v>359</v>
      </c>
      <c r="AC243" t="s">
        <v>1819</v>
      </c>
      <c r="AD243" t="s">
        <v>3288</v>
      </c>
      <c r="AF243" t="s">
        <v>1871</v>
      </c>
      <c r="AG243" t="s">
        <v>1491</v>
      </c>
      <c r="AH243" t="s">
        <v>522</v>
      </c>
      <c r="AI243" t="s">
        <v>3291</v>
      </c>
      <c r="AK243" s="103">
        <v>44701</v>
      </c>
      <c r="AL243" s="103"/>
      <c r="AM243" s="103"/>
      <c r="AN243" t="b">
        <v>1</v>
      </c>
      <c r="AO243" s="103"/>
      <c r="AP243" t="b">
        <v>0</v>
      </c>
      <c r="AQ243" s="103"/>
      <c r="AT243" s="103"/>
      <c r="AV243" t="s">
        <v>3292</v>
      </c>
      <c r="AW243" s="103"/>
      <c r="AX243" s="103"/>
      <c r="AY243" t="b">
        <v>0</v>
      </c>
      <c r="AZ243" s="103"/>
      <c r="BB243" s="103"/>
      <c r="BC243" s="103"/>
      <c r="BD243" s="103"/>
      <c r="BE243" s="103"/>
      <c r="BH243" t="b">
        <v>0</v>
      </c>
      <c r="BI243" s="103"/>
      <c r="BJ243" s="103" t="s">
        <v>1387</v>
      </c>
      <c r="BK243" s="103" t="s">
        <v>3274</v>
      </c>
      <c r="BL243" s="103">
        <v>1500000</v>
      </c>
      <c r="BM243" s="103"/>
      <c r="BN243" s="103"/>
      <c r="BO243" s="103" t="b">
        <v>0</v>
      </c>
      <c r="BP243" s="103" t="b">
        <v>0</v>
      </c>
      <c r="BQ243" s="103"/>
      <c r="BR243" s="103" t="b">
        <v>0</v>
      </c>
      <c r="BS243" s="103" t="s">
        <v>3288</v>
      </c>
      <c r="BT243" s="103" t="b">
        <v>0</v>
      </c>
      <c r="BU243" s="103" t="b">
        <v>0</v>
      </c>
      <c r="BV243" s="103" t="b">
        <v>0</v>
      </c>
      <c r="BW243" s="103"/>
      <c r="BX243" s="103" t="s">
        <v>3290</v>
      </c>
      <c r="BY243" s="103" t="s">
        <v>3182</v>
      </c>
      <c r="BZ243" s="103"/>
      <c r="CA243" s="103"/>
      <c r="CB243" s="103"/>
    </row>
    <row r="244" spans="1:80" hidden="1" x14ac:dyDescent="0.35">
      <c r="A244" t="s">
        <v>3363</v>
      </c>
      <c r="B244">
        <v>341</v>
      </c>
      <c r="C244">
        <v>2022</v>
      </c>
      <c r="D244" t="b">
        <v>0</v>
      </c>
      <c r="E244" t="s">
        <v>1876</v>
      </c>
      <c r="F244" t="s">
        <v>290</v>
      </c>
      <c r="H244" t="s">
        <v>3629</v>
      </c>
      <c r="L244" t="s">
        <v>1879</v>
      </c>
      <c r="M244" t="s">
        <v>1880</v>
      </c>
      <c r="N244" t="s">
        <v>446</v>
      </c>
      <c r="P244" t="s">
        <v>2113</v>
      </c>
      <c r="Q244" t="s">
        <v>1876</v>
      </c>
      <c r="R244" t="s">
        <v>355</v>
      </c>
      <c r="S244" t="s">
        <v>1882</v>
      </c>
      <c r="U244">
        <v>0</v>
      </c>
      <c r="V244">
        <v>0</v>
      </c>
      <c r="W244">
        <v>0</v>
      </c>
      <c r="X244">
        <v>0</v>
      </c>
      <c r="Y244" t="s">
        <v>3365</v>
      </c>
      <c r="Z244" t="s">
        <v>377</v>
      </c>
      <c r="AA244" t="s">
        <v>3366</v>
      </c>
      <c r="AC244" t="s">
        <v>361</v>
      </c>
      <c r="AD244" t="s">
        <v>3367</v>
      </c>
      <c r="AE244" t="s">
        <v>3368</v>
      </c>
      <c r="AF244" t="s">
        <v>1887</v>
      </c>
      <c r="AG244" t="s">
        <v>1888</v>
      </c>
      <c r="AH244" t="s">
        <v>522</v>
      </c>
      <c r="AI244" t="s">
        <v>3370</v>
      </c>
      <c r="AK244" s="103">
        <v>44701</v>
      </c>
      <c r="AL244" s="103"/>
      <c r="AM244" s="103"/>
      <c r="AN244" t="b">
        <v>1</v>
      </c>
      <c r="AO244" s="103"/>
      <c r="AP244" t="b">
        <v>0</v>
      </c>
      <c r="AQ244" s="103"/>
      <c r="AR244" t="s">
        <v>1889</v>
      </c>
      <c r="AT244" s="103"/>
      <c r="AU244" t="s">
        <v>3217</v>
      </c>
      <c r="AW244" s="103"/>
      <c r="AX244" s="103"/>
      <c r="AY244" t="b">
        <v>0</v>
      </c>
      <c r="AZ244" s="103"/>
      <c r="BB244" s="103"/>
      <c r="BC244" s="103"/>
      <c r="BD244" s="103"/>
      <c r="BE244" s="103"/>
      <c r="BH244" t="b">
        <v>0</v>
      </c>
      <c r="BI244" s="103"/>
      <c r="BJ244" s="103" t="s">
        <v>3364</v>
      </c>
      <c r="BK244" s="103" t="s">
        <v>2945</v>
      </c>
      <c r="BL244" s="103">
        <v>400000</v>
      </c>
      <c r="BM244" s="103"/>
      <c r="BN244" s="103"/>
      <c r="BO244" s="103" t="b">
        <v>0</v>
      </c>
      <c r="BP244" s="103" t="b">
        <v>0</v>
      </c>
      <c r="BQ244" s="103"/>
      <c r="BR244" s="103" t="b">
        <v>0</v>
      </c>
      <c r="BS244" s="103"/>
      <c r="BT244" s="103" t="b">
        <v>0</v>
      </c>
      <c r="BU244" s="103" t="b">
        <v>0</v>
      </c>
      <c r="BV244" s="103" t="b">
        <v>0</v>
      </c>
      <c r="BW244" s="103"/>
      <c r="BX244" s="103" t="s">
        <v>3369</v>
      </c>
      <c r="BY244" s="103" t="s">
        <v>1889</v>
      </c>
      <c r="BZ244" s="103"/>
      <c r="CA244" s="103"/>
      <c r="CB244" s="103"/>
    </row>
    <row r="245" spans="1:80" hidden="1" x14ac:dyDescent="0.35">
      <c r="A245" t="s">
        <v>3388</v>
      </c>
      <c r="B245">
        <v>345</v>
      </c>
      <c r="C245">
        <v>2022</v>
      </c>
      <c r="D245" t="b">
        <v>0</v>
      </c>
      <c r="E245" t="s">
        <v>2934</v>
      </c>
      <c r="F245" t="s">
        <v>290</v>
      </c>
      <c r="H245" t="s">
        <v>3632</v>
      </c>
      <c r="L245" t="s">
        <v>502</v>
      </c>
      <c r="M245" t="s">
        <v>3389</v>
      </c>
      <c r="N245" t="s">
        <v>352</v>
      </c>
      <c r="P245" t="s">
        <v>3390</v>
      </c>
      <c r="Q245" t="s">
        <v>2934</v>
      </c>
      <c r="R245" t="s">
        <v>355</v>
      </c>
      <c r="S245" t="s">
        <v>3391</v>
      </c>
      <c r="U245">
        <v>0</v>
      </c>
      <c r="V245">
        <v>0</v>
      </c>
      <c r="W245">
        <v>0</v>
      </c>
      <c r="X245">
        <v>0</v>
      </c>
      <c r="Y245" t="s">
        <v>2938</v>
      </c>
      <c r="Z245" t="s">
        <v>377</v>
      </c>
      <c r="AA245" t="s">
        <v>3295</v>
      </c>
      <c r="AC245" t="s">
        <v>551</v>
      </c>
      <c r="AD245" t="s">
        <v>3392</v>
      </c>
      <c r="AE245" t="s">
        <v>2940</v>
      </c>
      <c r="AF245" t="s">
        <v>3393</v>
      </c>
      <c r="AG245" t="s">
        <v>3394</v>
      </c>
      <c r="AH245" t="s">
        <v>463</v>
      </c>
      <c r="AI245" t="s">
        <v>3395</v>
      </c>
      <c r="AK245" s="103">
        <v>44701</v>
      </c>
      <c r="AL245" s="103"/>
      <c r="AM245" s="103"/>
      <c r="AN245" t="b">
        <v>1</v>
      </c>
      <c r="AO245" s="103"/>
      <c r="AP245" t="b">
        <v>0</v>
      </c>
      <c r="AQ245" s="103"/>
      <c r="AT245" s="103"/>
      <c r="AU245" t="s">
        <v>2944</v>
      </c>
      <c r="AW245" s="103"/>
      <c r="AX245" s="103"/>
      <c r="AY245" t="b">
        <v>0</v>
      </c>
      <c r="AZ245" s="103"/>
      <c r="BB245" s="103"/>
      <c r="BC245" s="103"/>
      <c r="BD245" s="103"/>
      <c r="BE245" s="103"/>
      <c r="BH245" t="b">
        <v>0</v>
      </c>
      <c r="BI245" s="103"/>
      <c r="BJ245" s="103" t="s">
        <v>1387</v>
      </c>
      <c r="BK245" s="103" t="s">
        <v>3274</v>
      </c>
      <c r="BL245" s="103">
        <v>500000</v>
      </c>
      <c r="BM245" s="103"/>
      <c r="BN245" s="103"/>
      <c r="BO245" s="103" t="b">
        <v>0</v>
      </c>
      <c r="BP245" s="103" t="b">
        <v>0</v>
      </c>
      <c r="BQ245" s="103"/>
      <c r="BR245" s="103" t="b">
        <v>0</v>
      </c>
      <c r="BS245" s="103"/>
      <c r="BT245" s="103" t="b">
        <v>0</v>
      </c>
      <c r="BU245" s="103" t="b">
        <v>0</v>
      </c>
      <c r="BV245" s="103" t="b">
        <v>0</v>
      </c>
      <c r="BW245" s="103"/>
      <c r="BX245" s="103" t="s">
        <v>2942</v>
      </c>
      <c r="BY245" s="103" t="s">
        <v>2618</v>
      </c>
      <c r="BZ245" s="103"/>
      <c r="CA245" s="103"/>
      <c r="CB245" s="103"/>
    </row>
    <row r="246" spans="1:80" x14ac:dyDescent="0.35">
      <c r="A246" t="s">
        <v>3396</v>
      </c>
      <c r="B246">
        <v>346</v>
      </c>
      <c r="C246">
        <v>2022</v>
      </c>
      <c r="D246" t="b">
        <v>1</v>
      </c>
      <c r="E246" t="s">
        <v>500</v>
      </c>
      <c r="F246" t="s">
        <v>290</v>
      </c>
      <c r="H246" t="s">
        <v>3633</v>
      </c>
      <c r="L246" t="s">
        <v>3397</v>
      </c>
      <c r="M246" t="s">
        <v>3398</v>
      </c>
      <c r="N246" t="s">
        <v>352</v>
      </c>
      <c r="P246" t="s">
        <v>504</v>
      </c>
      <c r="Q246" t="s">
        <v>845</v>
      </c>
      <c r="R246" t="s">
        <v>355</v>
      </c>
      <c r="S246" t="s">
        <v>505</v>
      </c>
      <c r="U246">
        <v>0</v>
      </c>
      <c r="V246">
        <v>0</v>
      </c>
      <c r="W246">
        <v>0</v>
      </c>
      <c r="X246">
        <v>0</v>
      </c>
      <c r="Y246" t="s">
        <v>3399</v>
      </c>
      <c r="Z246" t="s">
        <v>377</v>
      </c>
      <c r="AA246" t="s">
        <v>3655</v>
      </c>
      <c r="AC246" t="s">
        <v>3313</v>
      </c>
      <c r="AD246" t="s">
        <v>3400</v>
      </c>
      <c r="AE246" t="s">
        <v>3401</v>
      </c>
      <c r="AF246" t="s">
        <v>3402</v>
      </c>
      <c r="AG246" t="s">
        <v>858</v>
      </c>
      <c r="AH246" t="s">
        <v>393</v>
      </c>
      <c r="AI246" t="s">
        <v>3403</v>
      </c>
      <c r="AK246" s="103">
        <v>44701</v>
      </c>
      <c r="AL246" s="103"/>
      <c r="AM246" s="103"/>
      <c r="AN246" t="b">
        <v>1</v>
      </c>
      <c r="AO246" s="103"/>
      <c r="AP246" t="b">
        <v>0</v>
      </c>
      <c r="AQ246" s="103"/>
      <c r="AR246" t="s">
        <v>3404</v>
      </c>
      <c r="AS246" t="s">
        <v>858</v>
      </c>
      <c r="AT246" s="103"/>
      <c r="AV246" t="s">
        <v>3405</v>
      </c>
      <c r="AW246" s="103"/>
      <c r="AX246" s="103"/>
      <c r="AY246" t="b">
        <v>0</v>
      </c>
      <c r="AZ246" s="103"/>
      <c r="BB246" s="103"/>
      <c r="BC246" s="103"/>
      <c r="BD246" s="103"/>
      <c r="BE246" s="103"/>
      <c r="BH246" t="b">
        <v>0</v>
      </c>
      <c r="BI246" s="103"/>
      <c r="BJ246" s="103" t="s">
        <v>678</v>
      </c>
      <c r="BK246" s="103" t="s">
        <v>2237</v>
      </c>
      <c r="BL246" s="103">
        <v>2000000</v>
      </c>
      <c r="BM246" s="103"/>
      <c r="BN246" s="103"/>
      <c r="BO246" s="103" t="b">
        <v>1</v>
      </c>
      <c r="BP246" s="103" t="b">
        <v>1</v>
      </c>
      <c r="BQ246" s="103"/>
      <c r="BR246" s="103" t="b">
        <v>0</v>
      </c>
      <c r="BS246" s="103"/>
      <c r="BT246" s="103" t="b">
        <v>0</v>
      </c>
      <c r="BU246" s="103" t="b">
        <v>0</v>
      </c>
      <c r="BV246" s="103" t="b">
        <v>0</v>
      </c>
      <c r="BW246" s="103"/>
      <c r="BX246" s="103" t="s">
        <v>509</v>
      </c>
      <c r="BY246" s="103" t="s">
        <v>1836</v>
      </c>
      <c r="BZ246" s="103"/>
      <c r="CA246" s="103"/>
      <c r="CB246" s="103"/>
    </row>
    <row r="247" spans="1:80" hidden="1" x14ac:dyDescent="0.35">
      <c r="A247" t="s">
        <v>3377</v>
      </c>
      <c r="B247">
        <v>343</v>
      </c>
      <c r="C247">
        <v>2022</v>
      </c>
      <c r="D247" t="b">
        <v>0</v>
      </c>
      <c r="E247" t="s">
        <v>441</v>
      </c>
      <c r="F247" t="s">
        <v>290</v>
      </c>
      <c r="H247" t="s">
        <v>3631</v>
      </c>
      <c r="L247" t="s">
        <v>444</v>
      </c>
      <c r="M247" t="s">
        <v>445</v>
      </c>
      <c r="N247" t="s">
        <v>446</v>
      </c>
      <c r="P247" t="s">
        <v>3379</v>
      </c>
      <c r="Q247" t="s">
        <v>441</v>
      </c>
      <c r="R247" t="s">
        <v>355</v>
      </c>
      <c r="S247" t="s">
        <v>448</v>
      </c>
      <c r="U247">
        <v>0</v>
      </c>
      <c r="V247">
        <v>0</v>
      </c>
      <c r="W247">
        <v>0</v>
      </c>
      <c r="X247">
        <v>0</v>
      </c>
      <c r="Y247" t="s">
        <v>3380</v>
      </c>
      <c r="Z247" t="s">
        <v>377</v>
      </c>
      <c r="AA247" t="s">
        <v>378</v>
      </c>
      <c r="AC247" t="s">
        <v>3313</v>
      </c>
      <c r="AD247" t="s">
        <v>3381</v>
      </c>
      <c r="AE247" t="s">
        <v>451</v>
      </c>
      <c r="AF247" t="s">
        <v>3382</v>
      </c>
      <c r="AG247" t="s">
        <v>3383</v>
      </c>
      <c r="AH247" t="s">
        <v>393</v>
      </c>
      <c r="AI247" t="s">
        <v>3386</v>
      </c>
      <c r="AK247" s="103">
        <v>44701</v>
      </c>
      <c r="AL247" s="103"/>
      <c r="AM247" s="103"/>
      <c r="AN247" t="b">
        <v>1</v>
      </c>
      <c r="AO247" s="103"/>
      <c r="AP247" t="b">
        <v>0</v>
      </c>
      <c r="AQ247" s="103"/>
      <c r="AR247" t="s">
        <v>3387</v>
      </c>
      <c r="AS247" t="s">
        <v>3383</v>
      </c>
      <c r="AT247" s="103"/>
      <c r="AU247" t="s">
        <v>2588</v>
      </c>
      <c r="AW247" s="103"/>
      <c r="AX247" s="103"/>
      <c r="AY247" t="b">
        <v>0</v>
      </c>
      <c r="AZ247" s="103"/>
      <c r="BB247" s="103"/>
      <c r="BC247" s="103"/>
      <c r="BD247" s="103"/>
      <c r="BE247" s="103"/>
      <c r="BH247" t="b">
        <v>0</v>
      </c>
      <c r="BI247" s="103"/>
      <c r="BJ247" s="103" t="s">
        <v>442</v>
      </c>
      <c r="BK247" s="103" t="s">
        <v>3378</v>
      </c>
      <c r="BL247" s="103">
        <v>2000000</v>
      </c>
      <c r="BM247" s="103"/>
      <c r="BN247" s="103"/>
      <c r="BO247" s="103" t="b">
        <v>1</v>
      </c>
      <c r="BP247" s="103" t="b">
        <v>1</v>
      </c>
      <c r="BQ247" s="103"/>
      <c r="BR247" s="103" t="b">
        <v>0</v>
      </c>
      <c r="BS247" s="103"/>
      <c r="BT247" s="103" t="b">
        <v>0</v>
      </c>
      <c r="BU247" s="103" t="b">
        <v>0</v>
      </c>
      <c r="BV247" s="103" t="b">
        <v>0</v>
      </c>
      <c r="BW247" s="103"/>
      <c r="BX247" s="103" t="s">
        <v>3384</v>
      </c>
      <c r="BY247" s="103" t="s">
        <v>3385</v>
      </c>
      <c r="BZ247" s="103"/>
      <c r="CA247" s="103"/>
      <c r="CB247" s="103"/>
    </row>
    <row r="248" spans="1:80" x14ac:dyDescent="0.35">
      <c r="A248" t="s">
        <v>3352</v>
      </c>
      <c r="B248">
        <v>340</v>
      </c>
      <c r="C248">
        <v>2022</v>
      </c>
      <c r="D248" t="b">
        <v>1</v>
      </c>
      <c r="E248" t="s">
        <v>463</v>
      </c>
      <c r="F248" t="s">
        <v>290</v>
      </c>
      <c r="H248" t="s">
        <v>1301</v>
      </c>
      <c r="L248" t="s">
        <v>3353</v>
      </c>
      <c r="M248" t="s">
        <v>3354</v>
      </c>
      <c r="N248" t="s">
        <v>352</v>
      </c>
      <c r="P248" t="s">
        <v>684</v>
      </c>
      <c r="Q248" t="s">
        <v>463</v>
      </c>
      <c r="R248" t="s">
        <v>355</v>
      </c>
      <c r="S248" t="s">
        <v>685</v>
      </c>
      <c r="U248">
        <v>0</v>
      </c>
      <c r="V248">
        <v>0</v>
      </c>
      <c r="W248">
        <v>0</v>
      </c>
      <c r="X248">
        <v>0</v>
      </c>
      <c r="Y248" t="s">
        <v>3355</v>
      </c>
      <c r="Z248" t="s">
        <v>377</v>
      </c>
      <c r="AA248" t="s">
        <v>378</v>
      </c>
      <c r="AC248" t="s">
        <v>1830</v>
      </c>
      <c r="AD248" t="s">
        <v>3356</v>
      </c>
      <c r="AE248" t="s">
        <v>689</v>
      </c>
      <c r="AF248" t="s">
        <v>3357</v>
      </c>
      <c r="AG248" t="s">
        <v>3358</v>
      </c>
      <c r="AH248" t="s">
        <v>463</v>
      </c>
      <c r="AI248" t="s">
        <v>3360</v>
      </c>
      <c r="AK248" s="103">
        <v>44701</v>
      </c>
      <c r="AL248" s="103"/>
      <c r="AM248" s="103"/>
      <c r="AN248" t="b">
        <v>1</v>
      </c>
      <c r="AO248" s="103"/>
      <c r="AP248" t="b">
        <v>0</v>
      </c>
      <c r="AQ248" s="103"/>
      <c r="AR248" t="s">
        <v>3361</v>
      </c>
      <c r="AS248" t="s">
        <v>3358</v>
      </c>
      <c r="AT248" s="103"/>
      <c r="AV248" t="s">
        <v>3362</v>
      </c>
      <c r="AW248" s="103"/>
      <c r="AX248" s="103"/>
      <c r="AY248" t="b">
        <v>0</v>
      </c>
      <c r="AZ248" s="103"/>
      <c r="BB248" s="103"/>
      <c r="BC248" s="103"/>
      <c r="BD248" s="103"/>
      <c r="BE248" s="103"/>
      <c r="BH248" t="b">
        <v>0</v>
      </c>
      <c r="BI248" s="103"/>
      <c r="BJ248" s="103" t="s">
        <v>678</v>
      </c>
      <c r="BK248" s="103" t="s">
        <v>2237</v>
      </c>
      <c r="BL248" s="103">
        <v>1000000</v>
      </c>
      <c r="BM248" s="103"/>
      <c r="BN248" s="103"/>
      <c r="BO248" s="103" t="b">
        <v>0</v>
      </c>
      <c r="BP248" s="103" t="b">
        <v>1</v>
      </c>
      <c r="BQ248" s="103"/>
      <c r="BR248" s="103" t="b">
        <v>0</v>
      </c>
      <c r="BS248" s="103"/>
      <c r="BT248" s="103" t="b">
        <v>0</v>
      </c>
      <c r="BU248" s="103" t="b">
        <v>0</v>
      </c>
      <c r="BV248" s="103" t="b">
        <v>0</v>
      </c>
      <c r="BW248" s="103"/>
      <c r="BX248" s="103" t="s">
        <v>3359</v>
      </c>
      <c r="BY248" s="103" t="s">
        <v>1836</v>
      </c>
      <c r="BZ248" s="103"/>
      <c r="CA248" s="103"/>
      <c r="CB248" s="103"/>
    </row>
    <row r="249" spans="1:80" x14ac:dyDescent="0.35">
      <c r="A249" t="s">
        <v>3371</v>
      </c>
      <c r="B249">
        <v>342</v>
      </c>
      <c r="C249">
        <v>2022</v>
      </c>
      <c r="D249" t="b">
        <v>1</v>
      </c>
      <c r="E249" t="s">
        <v>1140</v>
      </c>
      <c r="F249" t="s">
        <v>846</v>
      </c>
      <c r="H249" t="s">
        <v>3630</v>
      </c>
      <c r="L249" t="s">
        <v>1143</v>
      </c>
      <c r="M249" t="s">
        <v>1144</v>
      </c>
      <c r="N249" t="s">
        <v>434</v>
      </c>
      <c r="O249" t="s">
        <v>1145</v>
      </c>
      <c r="P249" t="s">
        <v>1146</v>
      </c>
      <c r="Q249" t="s">
        <v>1140</v>
      </c>
      <c r="R249" t="s">
        <v>355</v>
      </c>
      <c r="S249" t="s">
        <v>1147</v>
      </c>
      <c r="U249">
        <v>0</v>
      </c>
      <c r="V249">
        <v>0</v>
      </c>
      <c r="W249">
        <v>0</v>
      </c>
      <c r="X249">
        <v>0</v>
      </c>
      <c r="Y249" t="s">
        <v>3372</v>
      </c>
      <c r="Z249" t="s">
        <v>377</v>
      </c>
      <c r="AA249" t="s">
        <v>378</v>
      </c>
      <c r="AC249" t="s">
        <v>3313</v>
      </c>
      <c r="AD249" t="s">
        <v>3373</v>
      </c>
      <c r="AE249" t="s">
        <v>3374</v>
      </c>
      <c r="AF249" t="s">
        <v>2698</v>
      </c>
      <c r="AG249" t="s">
        <v>1152</v>
      </c>
      <c r="AH249" t="s">
        <v>367</v>
      </c>
      <c r="AI249" t="s">
        <v>3375</v>
      </c>
      <c r="AK249" s="103">
        <v>44701</v>
      </c>
      <c r="AL249" s="103"/>
      <c r="AM249" s="103"/>
      <c r="AN249" t="b">
        <v>1</v>
      </c>
      <c r="AO249" s="103"/>
      <c r="AP249" t="b">
        <v>0</v>
      </c>
      <c r="AQ249" s="103"/>
      <c r="AR249" t="s">
        <v>1153</v>
      </c>
      <c r="AS249" t="s">
        <v>1152</v>
      </c>
      <c r="AT249" s="103"/>
      <c r="AU249" t="s">
        <v>3376</v>
      </c>
      <c r="AV249" t="s">
        <v>3376</v>
      </c>
      <c r="AW249" s="103"/>
      <c r="AX249" s="103"/>
      <c r="AY249" t="b">
        <v>0</v>
      </c>
      <c r="AZ249" s="103"/>
      <c r="BB249" s="103"/>
      <c r="BC249" s="103"/>
      <c r="BD249" s="103"/>
      <c r="BE249" s="103"/>
      <c r="BH249" t="b">
        <v>0</v>
      </c>
      <c r="BI249" s="103"/>
      <c r="BJ249" s="103" t="s">
        <v>678</v>
      </c>
      <c r="BK249" s="103" t="s">
        <v>2237</v>
      </c>
      <c r="BL249" s="103">
        <v>2000000</v>
      </c>
      <c r="BM249" s="103" t="s">
        <v>2476</v>
      </c>
      <c r="BN249" s="103"/>
      <c r="BO249" s="103" t="b">
        <v>0</v>
      </c>
      <c r="BP249" s="103" t="b">
        <v>0</v>
      </c>
      <c r="BQ249" s="103"/>
      <c r="BR249" s="103" t="b">
        <v>0</v>
      </c>
      <c r="BS249" s="103"/>
      <c r="BT249" s="103" t="b">
        <v>0</v>
      </c>
      <c r="BU249" s="103" t="b">
        <v>0</v>
      </c>
      <c r="BV249" s="103" t="b">
        <v>0</v>
      </c>
      <c r="BW249" s="103"/>
      <c r="BX249" s="103" t="s">
        <v>3157</v>
      </c>
      <c r="BY249" s="103" t="s">
        <v>1836</v>
      </c>
      <c r="BZ249" s="103"/>
      <c r="CA249" s="103"/>
      <c r="CB249" s="103"/>
    </row>
    <row r="250" spans="1:80" hidden="1" x14ac:dyDescent="0.35">
      <c r="A250" t="s">
        <v>3272</v>
      </c>
      <c r="B250">
        <v>331</v>
      </c>
      <c r="C250">
        <v>2022</v>
      </c>
      <c r="D250" t="b">
        <v>0</v>
      </c>
      <c r="E250" t="s">
        <v>3273</v>
      </c>
      <c r="L250" t="s">
        <v>611</v>
      </c>
      <c r="M250" t="s">
        <v>3275</v>
      </c>
      <c r="N250" t="s">
        <v>2743</v>
      </c>
      <c r="O250" t="s">
        <v>3276</v>
      </c>
      <c r="Q250" t="s">
        <v>393</v>
      </c>
      <c r="R250" t="s">
        <v>355</v>
      </c>
      <c r="S250" t="s">
        <v>1893</v>
      </c>
      <c r="T250">
        <v>825500</v>
      </c>
      <c r="U250">
        <v>0</v>
      </c>
      <c r="V250">
        <v>0</v>
      </c>
      <c r="W250">
        <v>0</v>
      </c>
      <c r="X250">
        <v>0</v>
      </c>
      <c r="Y250" t="s">
        <v>3277</v>
      </c>
      <c r="Z250" t="s">
        <v>1537</v>
      </c>
      <c r="AA250" t="s">
        <v>359</v>
      </c>
      <c r="AB250" t="s">
        <v>550</v>
      </c>
      <c r="AC250" t="s">
        <v>3610</v>
      </c>
      <c r="AD250" t="s">
        <v>3278</v>
      </c>
      <c r="AE250" t="s">
        <v>3279</v>
      </c>
      <c r="AG250" t="s">
        <v>3280</v>
      </c>
      <c r="AH250" t="s">
        <v>393</v>
      </c>
      <c r="AI250" t="s">
        <v>3282</v>
      </c>
      <c r="AK250" s="103"/>
      <c r="AL250" s="103"/>
      <c r="AM250" s="103"/>
      <c r="AN250" t="b">
        <v>1</v>
      </c>
      <c r="AO250" s="103"/>
      <c r="AP250" t="b">
        <v>0</v>
      </c>
      <c r="AQ250" s="103"/>
      <c r="AT250" s="103"/>
      <c r="AV250" t="s">
        <v>3283</v>
      </c>
      <c r="AW250" s="103">
        <v>44958</v>
      </c>
      <c r="AX250" s="103">
        <v>45688</v>
      </c>
      <c r="AY250" t="b">
        <v>0</v>
      </c>
      <c r="AZ250" s="103"/>
      <c r="BB250" s="103">
        <v>44916</v>
      </c>
      <c r="BC250" s="103"/>
      <c r="BD250" s="103"/>
      <c r="BE250" s="103">
        <v>44936</v>
      </c>
      <c r="BF250" t="s">
        <v>3611</v>
      </c>
      <c r="BH250" t="b">
        <v>1</v>
      </c>
      <c r="BI250" s="103">
        <v>44743</v>
      </c>
      <c r="BJ250" s="103" t="s">
        <v>1387</v>
      </c>
      <c r="BK250" s="103" t="s">
        <v>3274</v>
      </c>
      <c r="BL250" s="103">
        <v>825500</v>
      </c>
      <c r="BM250" s="103" t="s">
        <v>2560</v>
      </c>
      <c r="BN250" s="103"/>
      <c r="BO250" s="103" t="b">
        <v>0</v>
      </c>
      <c r="BP250" s="103" t="b">
        <v>0</v>
      </c>
      <c r="BQ250" s="103"/>
      <c r="BR250" s="103" t="b">
        <v>1</v>
      </c>
      <c r="BS250" s="103"/>
      <c r="BT250" s="103" t="b">
        <v>0</v>
      </c>
      <c r="BU250" s="103" t="b">
        <v>0</v>
      </c>
      <c r="BV250" s="103" t="b">
        <v>0</v>
      </c>
      <c r="BW250" s="103"/>
      <c r="BX250" s="103" t="s">
        <v>3281</v>
      </c>
      <c r="BY250" s="103" t="s">
        <v>2618</v>
      </c>
      <c r="BZ250" s="103"/>
      <c r="CA250" s="103"/>
      <c r="CB250" s="103"/>
    </row>
    <row r="251" spans="1:80" x14ac:dyDescent="0.35">
      <c r="A251" t="s">
        <v>3342</v>
      </c>
      <c r="B251">
        <v>339</v>
      </c>
      <c r="C251">
        <v>2022</v>
      </c>
      <c r="D251" t="b">
        <v>1</v>
      </c>
      <c r="E251" t="s">
        <v>412</v>
      </c>
      <c r="F251" t="s">
        <v>290</v>
      </c>
      <c r="H251" t="s">
        <v>3628</v>
      </c>
      <c r="L251" t="s">
        <v>3343</v>
      </c>
      <c r="M251" t="s">
        <v>3344</v>
      </c>
      <c r="N251" t="s">
        <v>1806</v>
      </c>
      <c r="P251" t="s">
        <v>416</v>
      </c>
      <c r="Q251" t="s">
        <v>412</v>
      </c>
      <c r="R251" t="s">
        <v>355</v>
      </c>
      <c r="S251" t="s">
        <v>417</v>
      </c>
      <c r="U251">
        <v>0</v>
      </c>
      <c r="V251">
        <v>0</v>
      </c>
      <c r="W251">
        <v>0</v>
      </c>
      <c r="X251">
        <v>0</v>
      </c>
      <c r="Y251" t="s">
        <v>3345</v>
      </c>
      <c r="Z251" t="s">
        <v>377</v>
      </c>
      <c r="AA251" t="s">
        <v>359</v>
      </c>
      <c r="AC251" t="s">
        <v>3313</v>
      </c>
      <c r="AD251" t="s">
        <v>3346</v>
      </c>
      <c r="AE251" t="s">
        <v>419</v>
      </c>
      <c r="AF251" t="s">
        <v>3347</v>
      </c>
      <c r="AG251" t="s">
        <v>1278</v>
      </c>
      <c r="AH251" t="s">
        <v>367</v>
      </c>
      <c r="AI251" t="s">
        <v>3349</v>
      </c>
      <c r="AK251" s="103">
        <v>44701</v>
      </c>
      <c r="AL251" s="103"/>
      <c r="AM251" s="103"/>
      <c r="AN251" t="b">
        <v>1</v>
      </c>
      <c r="AO251" s="103"/>
      <c r="AP251" t="b">
        <v>0</v>
      </c>
      <c r="AQ251" s="103"/>
      <c r="AR251" t="s">
        <v>3350</v>
      </c>
      <c r="AS251" t="s">
        <v>1278</v>
      </c>
      <c r="AT251" s="103"/>
      <c r="AU251" t="s">
        <v>3351</v>
      </c>
      <c r="AW251" s="103"/>
      <c r="AX251" s="103"/>
      <c r="AY251" t="b">
        <v>0</v>
      </c>
      <c r="AZ251" s="103"/>
      <c r="BB251" s="103"/>
      <c r="BC251" s="103"/>
      <c r="BD251" s="103"/>
      <c r="BE251" s="103"/>
      <c r="BH251" t="b">
        <v>0</v>
      </c>
      <c r="BI251" s="103"/>
      <c r="BJ251" s="103" t="s">
        <v>1877</v>
      </c>
      <c r="BK251" s="103" t="s">
        <v>2506</v>
      </c>
      <c r="BL251" s="103">
        <v>2000000</v>
      </c>
      <c r="BM251" s="103"/>
      <c r="BN251" s="103"/>
      <c r="BO251" s="103" t="b">
        <v>0</v>
      </c>
      <c r="BP251" s="103" t="b">
        <v>1</v>
      </c>
      <c r="BQ251" s="103"/>
      <c r="BR251" s="103" t="b">
        <v>0</v>
      </c>
      <c r="BS251" s="103"/>
      <c r="BT251" s="103" t="b">
        <v>0</v>
      </c>
      <c r="BU251" s="103" t="b">
        <v>0</v>
      </c>
      <c r="BV251" s="103" t="b">
        <v>0</v>
      </c>
      <c r="BW251" s="103"/>
      <c r="BX251" s="103" t="s">
        <v>3348</v>
      </c>
      <c r="BY251" s="103" t="s">
        <v>1890</v>
      </c>
      <c r="BZ251" s="103"/>
      <c r="CA251" s="103"/>
      <c r="CB251" s="103"/>
    </row>
    <row r="252" spans="1:80" x14ac:dyDescent="0.35">
      <c r="A252" t="s">
        <v>3332</v>
      </c>
      <c r="B252">
        <v>338</v>
      </c>
      <c r="C252">
        <v>2022</v>
      </c>
      <c r="D252" t="b">
        <v>1</v>
      </c>
      <c r="E252" t="s">
        <v>512</v>
      </c>
      <c r="F252" t="s">
        <v>290</v>
      </c>
      <c r="H252" t="s">
        <v>2081</v>
      </c>
      <c r="L252" t="s">
        <v>3333</v>
      </c>
      <c r="M252" t="s">
        <v>3334</v>
      </c>
      <c r="N252" t="s">
        <v>352</v>
      </c>
      <c r="P252" t="s">
        <v>516</v>
      </c>
      <c r="Q252" t="s">
        <v>512</v>
      </c>
      <c r="R252" t="s">
        <v>355</v>
      </c>
      <c r="S252" t="s">
        <v>517</v>
      </c>
      <c r="U252">
        <v>0</v>
      </c>
      <c r="V252">
        <v>0</v>
      </c>
      <c r="W252">
        <v>0</v>
      </c>
      <c r="X252">
        <v>0</v>
      </c>
      <c r="Y252" t="s">
        <v>3335</v>
      </c>
      <c r="Z252" t="s">
        <v>377</v>
      </c>
      <c r="AA252" t="s">
        <v>3336</v>
      </c>
      <c r="AC252" t="s">
        <v>3337</v>
      </c>
      <c r="AD252" t="s">
        <v>3338</v>
      </c>
      <c r="AE252" t="s">
        <v>3339</v>
      </c>
      <c r="AF252" t="s">
        <v>2066</v>
      </c>
      <c r="AG252" t="s">
        <v>2067</v>
      </c>
      <c r="AH252" t="s">
        <v>522</v>
      </c>
      <c r="AI252" t="s">
        <v>3341</v>
      </c>
      <c r="AK252" s="103">
        <v>44701</v>
      </c>
      <c r="AL252" s="103"/>
      <c r="AM252" s="103"/>
      <c r="AN252" t="b">
        <v>1</v>
      </c>
      <c r="AO252" s="103"/>
      <c r="AP252" t="b">
        <v>0</v>
      </c>
      <c r="AQ252" s="103"/>
      <c r="AR252" t="s">
        <v>2068</v>
      </c>
      <c r="AS252" t="s">
        <v>2067</v>
      </c>
      <c r="AT252" s="103"/>
      <c r="AU252" t="s">
        <v>2588</v>
      </c>
      <c r="AW252" s="103"/>
      <c r="AX252" s="103"/>
      <c r="AY252" t="b">
        <v>0</v>
      </c>
      <c r="AZ252" s="103"/>
      <c r="BB252" s="103"/>
      <c r="BC252" s="103"/>
      <c r="BD252" s="103"/>
      <c r="BE252" s="103"/>
      <c r="BH252" t="b">
        <v>0</v>
      </c>
      <c r="BI252" s="103"/>
      <c r="BJ252" s="103" t="s">
        <v>3433</v>
      </c>
      <c r="BK252" s="103" t="s">
        <v>2528</v>
      </c>
      <c r="BL252" s="103">
        <v>1619600</v>
      </c>
      <c r="BM252" s="103"/>
      <c r="BN252" s="103"/>
      <c r="BO252" s="103" t="b">
        <v>0</v>
      </c>
      <c r="BP252" s="103" t="b">
        <v>0</v>
      </c>
      <c r="BQ252" s="103"/>
      <c r="BR252" s="103" t="b">
        <v>0</v>
      </c>
      <c r="BS252" s="103"/>
      <c r="BT252" s="103" t="b">
        <v>0</v>
      </c>
      <c r="BU252" s="103" t="b">
        <v>0</v>
      </c>
      <c r="BV252" s="103" t="b">
        <v>0</v>
      </c>
      <c r="BW252" s="103"/>
      <c r="BX252" s="103" t="s">
        <v>3340</v>
      </c>
      <c r="BY252" s="103" t="s">
        <v>2965</v>
      </c>
      <c r="BZ252" s="103"/>
      <c r="CA252" s="103"/>
      <c r="CB252" s="103"/>
    </row>
    <row r="253" spans="1:80" x14ac:dyDescent="0.35">
      <c r="A253" t="s">
        <v>3169</v>
      </c>
      <c r="B253">
        <v>205</v>
      </c>
      <c r="C253">
        <v>2022</v>
      </c>
      <c r="D253" t="b">
        <v>1</v>
      </c>
      <c r="E253" t="s">
        <v>2221</v>
      </c>
      <c r="F253" t="s">
        <v>290</v>
      </c>
      <c r="K253" t="s">
        <v>3570</v>
      </c>
      <c r="L253" t="s">
        <v>2226</v>
      </c>
      <c r="M253" t="s">
        <v>2227</v>
      </c>
      <c r="N253" t="s">
        <v>434</v>
      </c>
      <c r="O253" t="s">
        <v>2228</v>
      </c>
      <c r="P253" t="s">
        <v>2229</v>
      </c>
      <c r="Q253" t="s">
        <v>2221</v>
      </c>
      <c r="R253" t="s">
        <v>355</v>
      </c>
      <c r="S253" t="s">
        <v>2230</v>
      </c>
      <c r="T253">
        <v>150000</v>
      </c>
      <c r="U253">
        <v>120500</v>
      </c>
      <c r="V253">
        <v>18000</v>
      </c>
      <c r="W253">
        <v>11500</v>
      </c>
      <c r="X253">
        <v>0</v>
      </c>
      <c r="Y253" t="s">
        <v>3170</v>
      </c>
      <c r="Z253" t="s">
        <v>3571</v>
      </c>
      <c r="AA253" t="s">
        <v>359</v>
      </c>
      <c r="AB253" t="s">
        <v>550</v>
      </c>
      <c r="AC253" t="s">
        <v>3572</v>
      </c>
      <c r="AD253" t="s">
        <v>3171</v>
      </c>
      <c r="AE253" t="s">
        <v>2233</v>
      </c>
      <c r="AF253" t="s">
        <v>2234</v>
      </c>
      <c r="AG253" t="s">
        <v>3172</v>
      </c>
      <c r="AH253" t="s">
        <v>553</v>
      </c>
      <c r="AI253" t="s">
        <v>3173</v>
      </c>
      <c r="AK253" s="103">
        <v>44629</v>
      </c>
      <c r="AL253" s="103">
        <v>0.67361111111111116</v>
      </c>
      <c r="AM253" s="103"/>
      <c r="AN253" t="b">
        <v>1</v>
      </c>
      <c r="AO253" s="103"/>
      <c r="AP253" t="b">
        <v>0</v>
      </c>
      <c r="AQ253" s="103"/>
      <c r="AR253" t="s">
        <v>2236</v>
      </c>
      <c r="AT253" s="103"/>
      <c r="AV253" t="s">
        <v>3174</v>
      </c>
      <c r="AW253" s="103">
        <v>44835</v>
      </c>
      <c r="AX253" s="103">
        <v>45565</v>
      </c>
      <c r="AY253" t="b">
        <v>0</v>
      </c>
      <c r="AZ253" s="103"/>
      <c r="BB253" s="103"/>
      <c r="BC253" s="103"/>
      <c r="BD253" s="103"/>
      <c r="BE253" s="103"/>
      <c r="BH253" t="b">
        <v>0</v>
      </c>
      <c r="BI253" s="103"/>
      <c r="BJ253" s="103" t="s">
        <v>678</v>
      </c>
      <c r="BK253" s="103" t="s">
        <v>2237</v>
      </c>
      <c r="BL253" s="103">
        <v>150000</v>
      </c>
      <c r="BM253" s="103" t="s">
        <v>2560</v>
      </c>
      <c r="BN253" s="103"/>
      <c r="BO253" s="103" t="b">
        <v>0</v>
      </c>
      <c r="BP253" s="103" t="b">
        <v>0</v>
      </c>
      <c r="BQ253" s="103"/>
      <c r="BR253" s="103" t="b">
        <v>0</v>
      </c>
      <c r="BS253" s="103"/>
      <c r="BT253" s="103" t="b">
        <v>0</v>
      </c>
      <c r="BU253" s="103" t="b">
        <v>0</v>
      </c>
      <c r="BV253" s="103" t="b">
        <v>0</v>
      </c>
      <c r="BW253" s="103"/>
      <c r="BX253" s="103" t="s">
        <v>2236</v>
      </c>
      <c r="BY253" s="103" t="s">
        <v>1836</v>
      </c>
      <c r="BZ253" s="103"/>
      <c r="CA253" s="103"/>
      <c r="CB253" s="103"/>
    </row>
    <row r="254" spans="1:80" x14ac:dyDescent="0.35">
      <c r="A254" t="s">
        <v>3324</v>
      </c>
      <c r="B254">
        <v>337</v>
      </c>
      <c r="C254">
        <v>2022</v>
      </c>
      <c r="D254" t="b">
        <v>1</v>
      </c>
      <c r="E254" t="s">
        <v>2221</v>
      </c>
      <c r="F254" t="s">
        <v>290</v>
      </c>
      <c r="H254" t="s">
        <v>3626</v>
      </c>
      <c r="L254" t="s">
        <v>2226</v>
      </c>
      <c r="M254" t="s">
        <v>2227</v>
      </c>
      <c r="N254" t="s">
        <v>434</v>
      </c>
      <c r="P254" t="s">
        <v>2229</v>
      </c>
      <c r="Q254" t="s">
        <v>2221</v>
      </c>
      <c r="R254" t="s">
        <v>355</v>
      </c>
      <c r="S254" t="s">
        <v>2230</v>
      </c>
      <c r="U254">
        <v>0</v>
      </c>
      <c r="V254">
        <v>0</v>
      </c>
      <c r="W254">
        <v>0</v>
      </c>
      <c r="X254">
        <v>0</v>
      </c>
      <c r="Y254" t="s">
        <v>3627</v>
      </c>
      <c r="Z254" t="s">
        <v>377</v>
      </c>
      <c r="AA254" t="s">
        <v>359</v>
      </c>
      <c r="AC254" t="s">
        <v>3313</v>
      </c>
      <c r="AD254" t="s">
        <v>3325</v>
      </c>
      <c r="AE254" t="s">
        <v>3326</v>
      </c>
      <c r="AF254" t="s">
        <v>3327</v>
      </c>
      <c r="AG254" t="s">
        <v>2235</v>
      </c>
      <c r="AH254" t="s">
        <v>553</v>
      </c>
      <c r="AI254" t="s">
        <v>3329</v>
      </c>
      <c r="AK254" s="103">
        <v>44701</v>
      </c>
      <c r="AL254" s="103"/>
      <c r="AM254" s="103"/>
      <c r="AN254" t="b">
        <v>1</v>
      </c>
      <c r="AO254" s="103"/>
      <c r="AP254" t="b">
        <v>0</v>
      </c>
      <c r="AQ254" s="103"/>
      <c r="AR254" t="s">
        <v>2236</v>
      </c>
      <c r="AS254" t="s">
        <v>3330</v>
      </c>
      <c r="AT254" s="103"/>
      <c r="AU254" t="s">
        <v>3331</v>
      </c>
      <c r="AW254" s="103"/>
      <c r="AX254" s="103"/>
      <c r="AY254" t="b">
        <v>0</v>
      </c>
      <c r="AZ254" s="103"/>
      <c r="BB254" s="103"/>
      <c r="BC254" s="103"/>
      <c r="BD254" s="103"/>
      <c r="BE254" s="103"/>
      <c r="BH254" t="b">
        <v>0</v>
      </c>
      <c r="BI254" s="103"/>
      <c r="BJ254" s="103" t="s">
        <v>678</v>
      </c>
      <c r="BK254" s="103" t="s">
        <v>2237</v>
      </c>
      <c r="BL254" s="103">
        <v>2000000</v>
      </c>
      <c r="BM254" s="103"/>
      <c r="BN254" s="103"/>
      <c r="BO254" s="103" t="b">
        <v>1</v>
      </c>
      <c r="BP254" s="103" t="b">
        <v>1</v>
      </c>
      <c r="BQ254" s="103"/>
      <c r="BR254" s="103" t="b">
        <v>0</v>
      </c>
      <c r="BS254" s="103"/>
      <c r="BT254" s="103" t="b">
        <v>0</v>
      </c>
      <c r="BU254" s="103" t="b">
        <v>0</v>
      </c>
      <c r="BV254" s="103" t="b">
        <v>0</v>
      </c>
      <c r="BW254" s="103"/>
      <c r="BX254" s="103" t="s">
        <v>3328</v>
      </c>
      <c r="BY254" s="103" t="s">
        <v>1836</v>
      </c>
      <c r="BZ254" s="103"/>
      <c r="CA254" s="103"/>
      <c r="CB254" s="103"/>
    </row>
    <row r="255" spans="1:80" hidden="1" x14ac:dyDescent="0.35">
      <c r="A255" t="s">
        <v>3319</v>
      </c>
      <c r="B255">
        <v>336</v>
      </c>
      <c r="C255">
        <v>2022</v>
      </c>
      <c r="D255" t="b">
        <v>0</v>
      </c>
      <c r="E255" t="s">
        <v>2968</v>
      </c>
      <c r="F255" t="s">
        <v>290</v>
      </c>
      <c r="H255" t="s">
        <v>3625</v>
      </c>
      <c r="L255" t="s">
        <v>2085</v>
      </c>
      <c r="M255" t="s">
        <v>2970</v>
      </c>
      <c r="N255" t="s">
        <v>352</v>
      </c>
      <c r="P255" t="s">
        <v>2971</v>
      </c>
      <c r="Q255" t="s">
        <v>2968</v>
      </c>
      <c r="R255" t="s">
        <v>355</v>
      </c>
      <c r="S255" t="s">
        <v>2972</v>
      </c>
      <c r="U255">
        <v>0</v>
      </c>
      <c r="V255">
        <v>0</v>
      </c>
      <c r="W255">
        <v>0</v>
      </c>
      <c r="X255">
        <v>0</v>
      </c>
      <c r="Y255" t="s">
        <v>3320</v>
      </c>
      <c r="Z255" t="s">
        <v>377</v>
      </c>
      <c r="AA255" t="s">
        <v>3295</v>
      </c>
      <c r="AC255" t="s">
        <v>3313</v>
      </c>
      <c r="AD255" t="s">
        <v>3321</v>
      </c>
      <c r="AE255" t="s">
        <v>2975</v>
      </c>
      <c r="AF255" t="s">
        <v>2976</v>
      </c>
      <c r="AG255" t="s">
        <v>2977</v>
      </c>
      <c r="AH255" t="s">
        <v>463</v>
      </c>
      <c r="AI255" t="s">
        <v>3322</v>
      </c>
      <c r="AK255" s="103">
        <v>44701</v>
      </c>
      <c r="AL255" s="103"/>
      <c r="AM255" s="103"/>
      <c r="AN255" t="b">
        <v>1</v>
      </c>
      <c r="AO255" s="103"/>
      <c r="AP255" t="b">
        <v>0</v>
      </c>
      <c r="AQ255" s="103"/>
      <c r="AR255" t="s">
        <v>3323</v>
      </c>
      <c r="AS255" t="s">
        <v>2977</v>
      </c>
      <c r="AT255" s="103"/>
      <c r="AU255" t="s">
        <v>2967</v>
      </c>
      <c r="AW255" s="103"/>
      <c r="AX255" s="103"/>
      <c r="AY255" t="b">
        <v>0</v>
      </c>
      <c r="AZ255" s="103"/>
      <c r="BB255" s="103"/>
      <c r="BC255" s="103"/>
      <c r="BD255" s="103"/>
      <c r="BE255" s="103"/>
      <c r="BH255" t="b">
        <v>0</v>
      </c>
      <c r="BI255" s="103"/>
      <c r="BJ255" s="103" t="s">
        <v>1387</v>
      </c>
      <c r="BK255" s="103" t="s">
        <v>3274</v>
      </c>
      <c r="BL255" s="103">
        <v>885900</v>
      </c>
      <c r="BM255" s="103"/>
      <c r="BN255" s="103"/>
      <c r="BO255" s="103" t="b">
        <v>0</v>
      </c>
      <c r="BP255" s="103" t="b">
        <v>0</v>
      </c>
      <c r="BQ255" s="103"/>
      <c r="BR255" s="103" t="b">
        <v>0</v>
      </c>
      <c r="BS255" s="103"/>
      <c r="BT255" s="103" t="b">
        <v>0</v>
      </c>
      <c r="BU255" s="103" t="b">
        <v>0</v>
      </c>
      <c r="BV255" s="103" t="b">
        <v>0</v>
      </c>
      <c r="BW255" s="103"/>
      <c r="BX255" s="103" t="s">
        <v>2978</v>
      </c>
      <c r="BY255" s="103" t="s">
        <v>2618</v>
      </c>
      <c r="BZ255" s="103"/>
      <c r="CA255" s="103"/>
      <c r="CB255" s="103"/>
    </row>
    <row r="256" spans="1:80" x14ac:dyDescent="0.35">
      <c r="A256" t="s">
        <v>3309</v>
      </c>
      <c r="B256">
        <v>335</v>
      </c>
      <c r="C256">
        <v>2022</v>
      </c>
      <c r="D256" t="b">
        <v>1</v>
      </c>
      <c r="E256" t="s">
        <v>408</v>
      </c>
      <c r="F256" t="s">
        <v>290</v>
      </c>
      <c r="H256" t="s">
        <v>3624</v>
      </c>
      <c r="L256" t="s">
        <v>2085</v>
      </c>
      <c r="M256" t="s">
        <v>2086</v>
      </c>
      <c r="N256" t="s">
        <v>446</v>
      </c>
      <c r="P256" t="s">
        <v>623</v>
      </c>
      <c r="Q256" t="s">
        <v>624</v>
      </c>
      <c r="R256" t="s">
        <v>355</v>
      </c>
      <c r="S256" t="s">
        <v>3311</v>
      </c>
      <c r="U256">
        <v>0</v>
      </c>
      <c r="V256">
        <v>0</v>
      </c>
      <c r="W256">
        <v>0</v>
      </c>
      <c r="X256">
        <v>0</v>
      </c>
      <c r="Y256" t="s">
        <v>3312</v>
      </c>
      <c r="Z256" t="s">
        <v>377</v>
      </c>
      <c r="AA256" t="s">
        <v>359</v>
      </c>
      <c r="AB256" t="s">
        <v>550</v>
      </c>
      <c r="AC256" t="s">
        <v>3313</v>
      </c>
      <c r="AD256" t="s">
        <v>3314</v>
      </c>
      <c r="AE256" t="s">
        <v>3315</v>
      </c>
      <c r="AF256" t="s">
        <v>3316</v>
      </c>
      <c r="AG256" t="s">
        <v>2690</v>
      </c>
      <c r="AH256" t="s">
        <v>408</v>
      </c>
      <c r="AI256" t="s">
        <v>3317</v>
      </c>
      <c r="AK256" s="103">
        <v>44701</v>
      </c>
      <c r="AL256" s="103"/>
      <c r="AM256" s="103"/>
      <c r="AN256" t="b">
        <v>1</v>
      </c>
      <c r="AO256" s="103"/>
      <c r="AP256" t="b">
        <v>0</v>
      </c>
      <c r="AQ256" s="103"/>
      <c r="AT256" s="103"/>
      <c r="AU256" t="s">
        <v>3318</v>
      </c>
      <c r="AW256" s="103"/>
      <c r="AX256" s="103"/>
      <c r="AY256" t="b">
        <v>0</v>
      </c>
      <c r="AZ256" s="103"/>
      <c r="BB256" s="103"/>
      <c r="BC256" s="103"/>
      <c r="BD256" s="103"/>
      <c r="BE256" s="103"/>
      <c r="BH256" t="b">
        <v>0</v>
      </c>
      <c r="BI256" s="103"/>
      <c r="BJ256" s="103" t="s">
        <v>2571</v>
      </c>
      <c r="BK256" s="103" t="s">
        <v>2528</v>
      </c>
      <c r="BL256" s="103">
        <v>2000000</v>
      </c>
      <c r="BM256" s="103" t="s">
        <v>2560</v>
      </c>
      <c r="BN256" s="103"/>
      <c r="BO256" s="103" t="b">
        <v>0</v>
      </c>
      <c r="BP256" s="103" t="b">
        <v>0</v>
      </c>
      <c r="BQ256" s="103"/>
      <c r="BR256" s="103" t="b">
        <v>0</v>
      </c>
      <c r="BS256" s="103"/>
      <c r="BT256" s="103" t="b">
        <v>0</v>
      </c>
      <c r="BU256" s="103" t="b">
        <v>0</v>
      </c>
      <c r="BV256" s="103" t="b">
        <v>0</v>
      </c>
      <c r="BW256" s="103"/>
      <c r="BX256" s="103" t="s">
        <v>2091</v>
      </c>
      <c r="BY256" s="103" t="s">
        <v>2965</v>
      </c>
      <c r="BZ256" s="103"/>
      <c r="CA256" s="103"/>
      <c r="CB256" s="103"/>
    </row>
    <row r="257" spans="1:80" x14ac:dyDescent="0.35">
      <c r="A257" t="s">
        <v>3614</v>
      </c>
      <c r="B257">
        <v>348</v>
      </c>
      <c r="C257">
        <v>2022</v>
      </c>
      <c r="D257" t="b">
        <v>1</v>
      </c>
      <c r="E257" t="s">
        <v>3650</v>
      </c>
      <c r="F257" t="s">
        <v>290</v>
      </c>
      <c r="G257" t="s">
        <v>620</v>
      </c>
      <c r="L257" t="s">
        <v>3615</v>
      </c>
      <c r="M257" t="s">
        <v>3651</v>
      </c>
      <c r="N257" t="s">
        <v>2743</v>
      </c>
      <c r="P257" t="s">
        <v>3652</v>
      </c>
      <c r="Q257" t="s">
        <v>624</v>
      </c>
      <c r="R257" t="s">
        <v>355</v>
      </c>
      <c r="S257" t="s">
        <v>625</v>
      </c>
      <c r="U257">
        <v>0</v>
      </c>
      <c r="V257">
        <v>0</v>
      </c>
      <c r="W257">
        <v>0</v>
      </c>
      <c r="X257">
        <v>0</v>
      </c>
      <c r="Y257" t="s">
        <v>3616</v>
      </c>
      <c r="Z257" t="s">
        <v>3578</v>
      </c>
      <c r="AA257" t="s">
        <v>378</v>
      </c>
      <c r="AC257" t="s">
        <v>3617</v>
      </c>
      <c r="AD257" t="s">
        <v>3618</v>
      </c>
      <c r="AE257" t="s">
        <v>3619</v>
      </c>
      <c r="AF257" t="s">
        <v>3654</v>
      </c>
      <c r="AG257" t="s">
        <v>3620</v>
      </c>
      <c r="AH257" t="s">
        <v>408</v>
      </c>
      <c r="AK257" s="103">
        <v>44785</v>
      </c>
      <c r="AL257" s="103"/>
      <c r="AM257" s="103"/>
      <c r="AN257" t="b">
        <v>1</v>
      </c>
      <c r="AO257" s="103"/>
      <c r="AP257" t="b">
        <v>0</v>
      </c>
      <c r="AQ257" s="103"/>
      <c r="AT257" s="103"/>
      <c r="AV257" t="s">
        <v>3622</v>
      </c>
      <c r="AW257" s="103"/>
      <c r="AX257" s="103"/>
      <c r="AY257" t="b">
        <v>0</v>
      </c>
      <c r="AZ257" s="103"/>
      <c r="BB257" s="103"/>
      <c r="BC257" s="103"/>
      <c r="BD257" s="103"/>
      <c r="BE257" s="103"/>
      <c r="BH257" t="b">
        <v>0</v>
      </c>
      <c r="BI257" s="103"/>
      <c r="BJ257" s="103" t="s">
        <v>2571</v>
      </c>
      <c r="BK257" s="103" t="s">
        <v>2528</v>
      </c>
      <c r="BL257" s="103">
        <v>3000000</v>
      </c>
      <c r="BM257" s="103" t="s">
        <v>2476</v>
      </c>
      <c r="BN257" s="103"/>
      <c r="BO257" s="103" t="b">
        <v>0</v>
      </c>
      <c r="BP257" s="103" t="b">
        <v>0</v>
      </c>
      <c r="BQ257" s="103"/>
      <c r="BR257" s="103" t="b">
        <v>1</v>
      </c>
      <c r="BS257" s="103" t="s">
        <v>3653</v>
      </c>
      <c r="BT257" s="103" t="b">
        <v>0</v>
      </c>
      <c r="BU257" s="103" t="b">
        <v>0</v>
      </c>
      <c r="BV257" s="103" t="b">
        <v>0</v>
      </c>
      <c r="BW257" s="103">
        <v>0</v>
      </c>
      <c r="BX257" s="103" t="s">
        <v>3621</v>
      </c>
      <c r="BY257" s="103" t="s">
        <v>2965</v>
      </c>
      <c r="BZ257" s="103"/>
      <c r="CA257" s="103"/>
      <c r="CB257" s="103"/>
    </row>
    <row r="258" spans="1:80" x14ac:dyDescent="0.35">
      <c r="A258" t="s">
        <v>3636</v>
      </c>
      <c r="B258">
        <v>349</v>
      </c>
      <c r="C258">
        <v>2022</v>
      </c>
      <c r="D258" t="b">
        <v>1</v>
      </c>
      <c r="E258" t="s">
        <v>3650</v>
      </c>
      <c r="F258" t="s">
        <v>290</v>
      </c>
      <c r="G258" t="s">
        <v>620</v>
      </c>
      <c r="L258" t="s">
        <v>3615</v>
      </c>
      <c r="M258" t="s">
        <v>3651</v>
      </c>
      <c r="N258" t="s">
        <v>2743</v>
      </c>
      <c r="P258" t="s">
        <v>3652</v>
      </c>
      <c r="Q258" t="s">
        <v>624</v>
      </c>
      <c r="R258" t="s">
        <v>355</v>
      </c>
      <c r="S258" t="s">
        <v>625</v>
      </c>
      <c r="T258">
        <v>1201228</v>
      </c>
      <c r="U258">
        <v>0</v>
      </c>
      <c r="V258">
        <v>0</v>
      </c>
      <c r="W258">
        <v>0</v>
      </c>
      <c r="X258">
        <v>0</v>
      </c>
      <c r="Y258" t="s">
        <v>3637</v>
      </c>
      <c r="Z258" t="s">
        <v>3578</v>
      </c>
      <c r="AA258" t="s">
        <v>378</v>
      </c>
      <c r="AC258" t="s">
        <v>3657</v>
      </c>
      <c r="AD258" t="s">
        <v>3638</v>
      </c>
      <c r="AE258" t="s">
        <v>3619</v>
      </c>
      <c r="AF258" t="s">
        <v>3654</v>
      </c>
      <c r="AG258" t="s">
        <v>3620</v>
      </c>
      <c r="AH258" t="s">
        <v>408</v>
      </c>
      <c r="AK258" s="103">
        <v>44785</v>
      </c>
      <c r="AL258" s="103"/>
      <c r="AM258" s="103"/>
      <c r="AN258" t="b">
        <v>1</v>
      </c>
      <c r="AO258" s="103"/>
      <c r="AP258" t="b">
        <v>0</v>
      </c>
      <c r="AQ258" s="103"/>
      <c r="AT258" s="103"/>
      <c r="AV258" t="s">
        <v>3622</v>
      </c>
      <c r="AW258" s="103">
        <v>44958</v>
      </c>
      <c r="AX258" s="103">
        <v>45291</v>
      </c>
      <c r="AY258" t="b">
        <v>0</v>
      </c>
      <c r="AZ258" s="103"/>
      <c r="BB258" s="103"/>
      <c r="BC258" s="103"/>
      <c r="BD258" s="103"/>
      <c r="BE258" s="103"/>
      <c r="BH258" t="b">
        <v>0</v>
      </c>
      <c r="BI258" s="103"/>
      <c r="BJ258" s="103" t="s">
        <v>2571</v>
      </c>
      <c r="BK258" s="103" t="s">
        <v>2528</v>
      </c>
      <c r="BL258" s="103">
        <v>1201228</v>
      </c>
      <c r="BM258" s="103" t="s">
        <v>2476</v>
      </c>
      <c r="BN258" s="103"/>
      <c r="BO258" s="103" t="b">
        <v>0</v>
      </c>
      <c r="BP258" s="103" t="b">
        <v>0</v>
      </c>
      <c r="BQ258" s="103"/>
      <c r="BR258" s="103" t="b">
        <v>1</v>
      </c>
      <c r="BS258" s="103" t="s">
        <v>3656</v>
      </c>
      <c r="BT258" s="103" t="b">
        <v>0</v>
      </c>
      <c r="BU258" s="103" t="b">
        <v>0</v>
      </c>
      <c r="BV258" s="103" t="b">
        <v>0</v>
      </c>
      <c r="BW258" s="103">
        <v>0</v>
      </c>
      <c r="BX258" s="103" t="s">
        <v>3621</v>
      </c>
      <c r="BY258" s="103" t="s">
        <v>2965</v>
      </c>
      <c r="BZ258" s="103"/>
      <c r="CA258" s="103"/>
      <c r="CB258" s="103"/>
    </row>
    <row r="259" spans="1:80" x14ac:dyDescent="0.35">
      <c r="A259" t="s">
        <v>3658</v>
      </c>
      <c r="B259">
        <v>352</v>
      </c>
      <c r="C259">
        <v>2022</v>
      </c>
      <c r="D259" t="b">
        <v>1</v>
      </c>
      <c r="E259" t="s">
        <v>3650</v>
      </c>
      <c r="F259" t="s">
        <v>290</v>
      </c>
      <c r="G259" t="s">
        <v>620</v>
      </c>
      <c r="L259" t="s">
        <v>3615</v>
      </c>
      <c r="M259" t="s">
        <v>3651</v>
      </c>
      <c r="N259" t="s">
        <v>2743</v>
      </c>
      <c r="P259" t="s">
        <v>3652</v>
      </c>
      <c r="Q259" t="s">
        <v>624</v>
      </c>
      <c r="R259" t="s">
        <v>355</v>
      </c>
      <c r="S259" t="s">
        <v>625</v>
      </c>
      <c r="T259">
        <v>500000</v>
      </c>
      <c r="U259">
        <v>0</v>
      </c>
      <c r="V259">
        <v>467000</v>
      </c>
      <c r="W259">
        <v>33000</v>
      </c>
      <c r="X259">
        <v>0</v>
      </c>
      <c r="Y259" t="s">
        <v>3637</v>
      </c>
      <c r="Z259" t="s">
        <v>3578</v>
      </c>
      <c r="AA259" t="s">
        <v>378</v>
      </c>
      <c r="AC259" t="s">
        <v>551</v>
      </c>
      <c r="AD259" t="s">
        <v>3638</v>
      </c>
      <c r="AE259" t="s">
        <v>3619</v>
      </c>
      <c r="AF259" t="s">
        <v>3654</v>
      </c>
      <c r="AG259" t="s">
        <v>3620</v>
      </c>
      <c r="AH259" t="s">
        <v>408</v>
      </c>
      <c r="AI259" t="s">
        <v>3659</v>
      </c>
      <c r="AK259" s="103">
        <v>44785</v>
      </c>
      <c r="AL259" s="103"/>
      <c r="AM259" s="103"/>
      <c r="AN259" t="b">
        <v>1</v>
      </c>
      <c r="AO259" s="103"/>
      <c r="AP259" t="b">
        <v>0</v>
      </c>
      <c r="AQ259" s="103"/>
      <c r="AT259" s="103"/>
      <c r="AV259" t="s">
        <v>3622</v>
      </c>
      <c r="AW259" s="103">
        <v>44958</v>
      </c>
      <c r="AX259" s="103">
        <v>45291</v>
      </c>
      <c r="AY259" t="b">
        <v>0</v>
      </c>
      <c r="AZ259" s="103"/>
      <c r="BB259" s="103">
        <v>44762</v>
      </c>
      <c r="BC259" s="103" t="s">
        <v>3660</v>
      </c>
      <c r="BD259" s="103">
        <v>44950</v>
      </c>
      <c r="BE259" s="103">
        <v>44956</v>
      </c>
      <c r="BF259" t="s">
        <v>3661</v>
      </c>
      <c r="BH259" t="b">
        <v>0</v>
      </c>
      <c r="BI259" s="103"/>
      <c r="BJ259" s="103" t="s">
        <v>2571</v>
      </c>
      <c r="BK259" s="103" t="s">
        <v>2528</v>
      </c>
      <c r="BL259" s="103">
        <v>500000</v>
      </c>
      <c r="BM259" s="103" t="s">
        <v>2476</v>
      </c>
      <c r="BN259" s="103"/>
      <c r="BO259" s="103" t="b">
        <v>0</v>
      </c>
      <c r="BP259" s="103" t="b">
        <v>0</v>
      </c>
      <c r="BQ259" s="103"/>
      <c r="BR259" s="103" t="b">
        <v>1</v>
      </c>
      <c r="BS259" s="103" t="s">
        <v>3656</v>
      </c>
      <c r="BT259" s="103" t="b">
        <v>0</v>
      </c>
      <c r="BU259" s="103" t="b">
        <v>0</v>
      </c>
      <c r="BV259" s="103" t="b">
        <v>0</v>
      </c>
      <c r="BW259" s="103">
        <v>0</v>
      </c>
      <c r="BX259" s="103" t="s">
        <v>3621</v>
      </c>
      <c r="BY259" s="103" t="s">
        <v>2965</v>
      </c>
      <c r="BZ259" s="103"/>
      <c r="CA259" s="103"/>
      <c r="CB259" s="103"/>
    </row>
    <row r="260" spans="1:80" hidden="1" x14ac:dyDescent="0.35">
      <c r="A260" t="s">
        <v>3300</v>
      </c>
      <c r="B260">
        <v>334</v>
      </c>
      <c r="C260">
        <v>2022</v>
      </c>
      <c r="D260" t="b">
        <v>0</v>
      </c>
      <c r="E260" t="s">
        <v>574</v>
      </c>
      <c r="F260" t="s">
        <v>290</v>
      </c>
      <c r="H260" t="s">
        <v>3623</v>
      </c>
      <c r="L260" t="s">
        <v>576</v>
      </c>
      <c r="M260" t="s">
        <v>577</v>
      </c>
      <c r="N260" t="s">
        <v>446</v>
      </c>
      <c r="P260" t="s">
        <v>578</v>
      </c>
      <c r="Q260" t="s">
        <v>574</v>
      </c>
      <c r="R260" t="s">
        <v>355</v>
      </c>
      <c r="S260" t="s">
        <v>3303</v>
      </c>
      <c r="U260">
        <v>0</v>
      </c>
      <c r="V260">
        <v>0</v>
      </c>
      <c r="W260">
        <v>0</v>
      </c>
      <c r="X260">
        <v>0</v>
      </c>
      <c r="Y260" t="s">
        <v>580</v>
      </c>
      <c r="Z260" t="s">
        <v>704</v>
      </c>
      <c r="AA260" t="s">
        <v>3655</v>
      </c>
      <c r="AC260" t="s">
        <v>361</v>
      </c>
      <c r="AD260" t="s">
        <v>362</v>
      </c>
      <c r="AE260" t="s">
        <v>581</v>
      </c>
      <c r="AF260" t="s">
        <v>3304</v>
      </c>
      <c r="AG260" t="s">
        <v>3305</v>
      </c>
      <c r="AH260" t="s">
        <v>522</v>
      </c>
      <c r="AI260" t="s">
        <v>3308</v>
      </c>
      <c r="AK260" s="103">
        <v>44701</v>
      </c>
      <c r="AL260" s="103"/>
      <c r="AM260" s="103"/>
      <c r="AN260" t="b">
        <v>1</v>
      </c>
      <c r="AO260" s="103"/>
      <c r="AP260" t="b">
        <v>0</v>
      </c>
      <c r="AQ260" s="103"/>
      <c r="AT260" s="103"/>
      <c r="AU260" t="s">
        <v>2891</v>
      </c>
      <c r="AW260" s="103"/>
      <c r="AX260" s="103"/>
      <c r="AY260" t="b">
        <v>0</v>
      </c>
      <c r="AZ260" s="103"/>
      <c r="BB260" s="103"/>
      <c r="BC260" s="103"/>
      <c r="BD260" s="103"/>
      <c r="BE260" s="103"/>
      <c r="BH260" t="b">
        <v>0</v>
      </c>
      <c r="BI260" s="103"/>
      <c r="BJ260" s="103" t="s">
        <v>3435</v>
      </c>
      <c r="BK260" s="103" t="s">
        <v>3302</v>
      </c>
      <c r="BL260" s="103">
        <v>400000</v>
      </c>
      <c r="BM260" s="103"/>
      <c r="BN260" s="103"/>
      <c r="BO260" s="103" t="b">
        <v>0</v>
      </c>
      <c r="BP260" s="103" t="b">
        <v>0</v>
      </c>
      <c r="BQ260" s="103"/>
      <c r="BR260" s="103" t="b">
        <v>0</v>
      </c>
      <c r="BS260" s="103"/>
      <c r="BT260" s="103" t="b">
        <v>0</v>
      </c>
      <c r="BU260" s="103" t="b">
        <v>0</v>
      </c>
      <c r="BV260" s="103" t="b">
        <v>0</v>
      </c>
      <c r="BW260" s="103"/>
      <c r="BX260" s="103" t="s">
        <v>3306</v>
      </c>
      <c r="BY260" s="103" t="s">
        <v>3307</v>
      </c>
      <c r="BZ260" s="103"/>
      <c r="CA260" s="103"/>
      <c r="CB260" s="103"/>
    </row>
    <row r="261" spans="1:80" x14ac:dyDescent="0.35">
      <c r="A261" t="s">
        <v>3639</v>
      </c>
      <c r="B261">
        <v>350</v>
      </c>
      <c r="C261">
        <v>2022</v>
      </c>
      <c r="D261" t="b">
        <v>1</v>
      </c>
      <c r="E261" t="s">
        <v>795</v>
      </c>
      <c r="F261" t="s">
        <v>290</v>
      </c>
      <c r="G261" t="s">
        <v>796</v>
      </c>
      <c r="H261" t="s">
        <v>797</v>
      </c>
      <c r="I261" t="s">
        <v>3096</v>
      </c>
      <c r="J261" t="s">
        <v>1336</v>
      </c>
      <c r="K261" t="s">
        <v>3154</v>
      </c>
      <c r="L261" t="s">
        <v>526</v>
      </c>
      <c r="M261" t="s">
        <v>798</v>
      </c>
      <c r="O261" t="s">
        <v>799</v>
      </c>
      <c r="P261" t="s">
        <v>800</v>
      </c>
      <c r="Q261" t="s">
        <v>795</v>
      </c>
      <c r="R261" t="s">
        <v>355</v>
      </c>
      <c r="S261" t="s">
        <v>801</v>
      </c>
      <c r="T261">
        <v>2500000</v>
      </c>
      <c r="U261">
        <v>2467000</v>
      </c>
      <c r="V261">
        <v>0</v>
      </c>
      <c r="W261">
        <v>33000</v>
      </c>
      <c r="X261">
        <v>0</v>
      </c>
      <c r="Y261" t="s">
        <v>704</v>
      </c>
      <c r="Z261" t="s">
        <v>358</v>
      </c>
      <c r="AA261" t="s">
        <v>359</v>
      </c>
      <c r="AE261" t="s">
        <v>802</v>
      </c>
      <c r="AK261" s="103"/>
      <c r="AL261" s="103"/>
      <c r="AM261" s="103"/>
      <c r="AN261" t="b">
        <v>0</v>
      </c>
      <c r="AO261" s="103"/>
      <c r="AP261" t="b">
        <v>0</v>
      </c>
      <c r="AQ261" s="103"/>
      <c r="AT261" s="103"/>
      <c r="AW261" s="103">
        <v>42248</v>
      </c>
      <c r="AX261" s="103">
        <v>43008</v>
      </c>
      <c r="AY261" t="b">
        <v>1</v>
      </c>
      <c r="AZ261" s="103">
        <v>44926</v>
      </c>
      <c r="BB261" s="103"/>
      <c r="BC261" s="103"/>
      <c r="BD261" s="103"/>
      <c r="BE261" s="103">
        <v>44795</v>
      </c>
      <c r="BH261" t="b">
        <v>0</v>
      </c>
      <c r="BI261" s="103"/>
      <c r="BJ261" s="103" t="s">
        <v>489</v>
      </c>
      <c r="BK261" s="103"/>
      <c r="BL261" s="103">
        <v>0</v>
      </c>
      <c r="BM261" s="103"/>
      <c r="BN261" s="103"/>
      <c r="BO261" s="103" t="b">
        <v>0</v>
      </c>
      <c r="BP261" s="103" t="b">
        <v>0</v>
      </c>
      <c r="BQ261" s="103"/>
      <c r="BR261" s="103" t="b">
        <v>0</v>
      </c>
      <c r="BS261" s="103"/>
      <c r="BT261" s="103" t="b">
        <v>0</v>
      </c>
      <c r="BU261" s="103" t="b">
        <v>0</v>
      </c>
      <c r="BV261" s="103" t="b">
        <v>0</v>
      </c>
      <c r="BW261" s="103">
        <v>0</v>
      </c>
      <c r="BX261" s="103"/>
      <c r="BY261" s="103"/>
      <c r="BZ261" s="103"/>
      <c r="CA261" s="103"/>
      <c r="CB261" s="103"/>
    </row>
    <row r="262" spans="1:80" hidden="1" x14ac:dyDescent="0.35">
      <c r="B262">
        <v>78</v>
      </c>
      <c r="C262">
        <v>2017</v>
      </c>
      <c r="D262" t="b">
        <v>0</v>
      </c>
      <c r="E262" t="s">
        <v>986</v>
      </c>
      <c r="F262" t="s">
        <v>290</v>
      </c>
      <c r="G262" t="s">
        <v>987</v>
      </c>
      <c r="H262" t="s">
        <v>1403</v>
      </c>
      <c r="L262" t="s">
        <v>991</v>
      </c>
      <c r="M262" t="s">
        <v>992</v>
      </c>
      <c r="N262" t="s">
        <v>352</v>
      </c>
      <c r="O262" t="s">
        <v>1404</v>
      </c>
      <c r="P262" t="s">
        <v>994</v>
      </c>
      <c r="Q262" t="s">
        <v>986</v>
      </c>
      <c r="R262" t="s">
        <v>355</v>
      </c>
      <c r="S262" t="s">
        <v>995</v>
      </c>
      <c r="T262">
        <v>800000</v>
      </c>
      <c r="Y262" t="s">
        <v>1405</v>
      </c>
      <c r="Z262" t="s">
        <v>377</v>
      </c>
      <c r="AA262" t="s">
        <v>378</v>
      </c>
      <c r="AB262" t="s">
        <v>360</v>
      </c>
      <c r="AC262" t="s">
        <v>405</v>
      </c>
      <c r="AD262" t="s">
        <v>1406</v>
      </c>
      <c r="AK262" s="103"/>
      <c r="AL262" s="103"/>
      <c r="AM262" s="103"/>
      <c r="AN262" t="b">
        <v>0</v>
      </c>
      <c r="AO262" s="103"/>
      <c r="AP262" t="b">
        <v>0</v>
      </c>
      <c r="AQ262" s="103"/>
      <c r="AT262" s="103"/>
      <c r="AW262" s="103"/>
      <c r="AX262" s="103"/>
      <c r="AY262" t="b">
        <v>0</v>
      </c>
      <c r="AZ262" s="103"/>
      <c r="BB262" s="103"/>
      <c r="BC262" s="103"/>
      <c r="BD262" s="103"/>
      <c r="BE262" s="103"/>
      <c r="BH262" t="b">
        <v>0</v>
      </c>
      <c r="BI262" s="103"/>
      <c r="BJ262" s="103" t="s">
        <v>3434</v>
      </c>
      <c r="BK262" s="103" t="s">
        <v>2528</v>
      </c>
      <c r="BL262" s="103"/>
      <c r="BM262" s="103"/>
      <c r="BN262" s="103"/>
      <c r="BO262" s="103" t="b">
        <v>0</v>
      </c>
      <c r="BP262" s="103" t="b">
        <v>0</v>
      </c>
      <c r="BQ262" s="103"/>
      <c r="BR262" s="103" t="b">
        <v>0</v>
      </c>
      <c r="BS262" s="103"/>
      <c r="BT262" s="103" t="b">
        <v>0</v>
      </c>
      <c r="BU262" s="103" t="b">
        <v>0</v>
      </c>
      <c r="BV262" s="103" t="b">
        <v>0</v>
      </c>
      <c r="BW262" s="103"/>
      <c r="BX262" s="103"/>
      <c r="BY262" s="103"/>
      <c r="BZ262" s="103"/>
      <c r="CA262" s="103"/>
      <c r="CB262" s="103"/>
    </row>
    <row r="263" spans="1:80" hidden="1" x14ac:dyDescent="0.35">
      <c r="B263">
        <v>80</v>
      </c>
      <c r="C263">
        <v>2017</v>
      </c>
      <c r="D263" t="b">
        <v>0</v>
      </c>
      <c r="E263" t="s">
        <v>1140</v>
      </c>
      <c r="F263" t="s">
        <v>290</v>
      </c>
      <c r="G263" t="s">
        <v>1141</v>
      </c>
      <c r="H263" t="s">
        <v>1422</v>
      </c>
      <c r="L263" t="s">
        <v>1143</v>
      </c>
      <c r="M263" t="s">
        <v>1144</v>
      </c>
      <c r="N263" t="s">
        <v>434</v>
      </c>
      <c r="O263" t="s">
        <v>1145</v>
      </c>
      <c r="P263" t="s">
        <v>1146</v>
      </c>
      <c r="Q263" t="s">
        <v>1140</v>
      </c>
      <c r="R263" t="s">
        <v>355</v>
      </c>
      <c r="S263" t="s">
        <v>1147</v>
      </c>
      <c r="T263">
        <v>400000</v>
      </c>
      <c r="Y263" t="s">
        <v>1423</v>
      </c>
      <c r="Z263" t="s">
        <v>358</v>
      </c>
      <c r="AA263" t="s">
        <v>359</v>
      </c>
      <c r="AB263" t="s">
        <v>550</v>
      </c>
      <c r="AC263" t="s">
        <v>1424</v>
      </c>
      <c r="AD263" t="s">
        <v>362</v>
      </c>
      <c r="AE263" t="s">
        <v>1150</v>
      </c>
      <c r="AF263" t="s">
        <v>2698</v>
      </c>
      <c r="AG263" t="s">
        <v>1152</v>
      </c>
      <c r="AK263" s="103">
        <v>42838</v>
      </c>
      <c r="AL263" s="103">
        <v>0.4826388888888889</v>
      </c>
      <c r="AM263" s="103"/>
      <c r="AN263" t="b">
        <v>1</v>
      </c>
      <c r="AO263" s="103"/>
      <c r="AP263" t="b">
        <v>0</v>
      </c>
      <c r="AQ263" s="103"/>
      <c r="AT263" s="103"/>
      <c r="AW263" s="103"/>
      <c r="AX263" s="103"/>
      <c r="AY263" t="b">
        <v>0</v>
      </c>
      <c r="AZ263" s="103"/>
      <c r="BB263" s="103"/>
      <c r="BC263" s="103"/>
      <c r="BD263" s="103"/>
      <c r="BE263" s="103">
        <v>42916</v>
      </c>
      <c r="BH263" t="b">
        <v>0</v>
      </c>
      <c r="BI263" s="103"/>
      <c r="BJ263" s="103" t="s">
        <v>826</v>
      </c>
      <c r="BK263" s="103"/>
      <c r="BL263" s="103"/>
      <c r="BM263" s="103"/>
      <c r="BN263" s="103"/>
      <c r="BO263" s="103" t="b">
        <v>0</v>
      </c>
      <c r="BP263" s="103" t="b">
        <v>0</v>
      </c>
      <c r="BQ263" s="103"/>
      <c r="BR263" s="103" t="b">
        <v>0</v>
      </c>
      <c r="BS263" s="103"/>
      <c r="BT263" s="103" t="b">
        <v>0</v>
      </c>
      <c r="BU263" s="103" t="b">
        <v>0</v>
      </c>
      <c r="BV263" s="103" t="b">
        <v>0</v>
      </c>
      <c r="BW263" s="103"/>
      <c r="BX263" s="103" t="s">
        <v>1153</v>
      </c>
      <c r="BY263" s="103" t="s">
        <v>1425</v>
      </c>
      <c r="BZ263" s="103"/>
      <c r="CA263" s="103"/>
      <c r="CB263" s="103"/>
    </row>
    <row r="264" spans="1:80" hidden="1" x14ac:dyDescent="0.35">
      <c r="B264">
        <v>82</v>
      </c>
      <c r="C264">
        <v>2017</v>
      </c>
      <c r="D264" t="b">
        <v>0</v>
      </c>
      <c r="E264" t="s">
        <v>1256</v>
      </c>
      <c r="F264" t="s">
        <v>290</v>
      </c>
      <c r="G264" t="s">
        <v>1257</v>
      </c>
      <c r="H264" t="s">
        <v>1444</v>
      </c>
      <c r="L264" t="s">
        <v>423</v>
      </c>
      <c r="M264" t="s">
        <v>1445</v>
      </c>
      <c r="N264" t="s">
        <v>446</v>
      </c>
      <c r="O264" t="s">
        <v>1263</v>
      </c>
      <c r="P264" t="s">
        <v>1264</v>
      </c>
      <c r="Q264" t="s">
        <v>1256</v>
      </c>
      <c r="R264" t="s">
        <v>355</v>
      </c>
      <c r="S264" t="s">
        <v>1265</v>
      </c>
      <c r="T264">
        <v>800000</v>
      </c>
      <c r="Y264" t="s">
        <v>1446</v>
      </c>
      <c r="Z264" t="s">
        <v>377</v>
      </c>
      <c r="AA264" t="s">
        <v>359</v>
      </c>
      <c r="AB264" t="s">
        <v>360</v>
      </c>
      <c r="AC264" t="s">
        <v>405</v>
      </c>
      <c r="AD264" t="s">
        <v>1447</v>
      </c>
      <c r="AE264" t="s">
        <v>1266</v>
      </c>
      <c r="AF264" t="s">
        <v>1448</v>
      </c>
      <c r="AG264" t="s">
        <v>1268</v>
      </c>
      <c r="AK264" s="103">
        <v>42838</v>
      </c>
      <c r="AL264" s="103">
        <v>0.46875</v>
      </c>
      <c r="AM264" s="103"/>
      <c r="AN264" t="b">
        <v>1</v>
      </c>
      <c r="AO264" s="103"/>
      <c r="AP264" t="b">
        <v>0</v>
      </c>
      <c r="AQ264" s="103"/>
      <c r="AR264" t="s">
        <v>1450</v>
      </c>
      <c r="AT264" s="103"/>
      <c r="AW264" s="103"/>
      <c r="AX264" s="103"/>
      <c r="AY264" t="b">
        <v>0</v>
      </c>
      <c r="AZ264" s="103"/>
      <c r="BB264" s="103"/>
      <c r="BC264" s="103"/>
      <c r="BD264" s="103"/>
      <c r="BE264" s="103">
        <v>42916</v>
      </c>
      <c r="BH264" t="b">
        <v>0</v>
      </c>
      <c r="BI264" s="103"/>
      <c r="BJ264" s="103" t="s">
        <v>595</v>
      </c>
      <c r="BK264" s="103"/>
      <c r="BL264" s="103"/>
      <c r="BM264" s="103"/>
      <c r="BN264" s="103"/>
      <c r="BO264" s="103" t="b">
        <v>0</v>
      </c>
      <c r="BP264" s="103" t="b">
        <v>0</v>
      </c>
      <c r="BQ264" s="103"/>
      <c r="BR264" s="103" t="b">
        <v>0</v>
      </c>
      <c r="BS264" s="103"/>
      <c r="BT264" s="103" t="b">
        <v>0</v>
      </c>
      <c r="BU264" s="103" t="b">
        <v>0</v>
      </c>
      <c r="BV264" s="103" t="b">
        <v>0</v>
      </c>
      <c r="BW264" s="103"/>
      <c r="BX264" s="103" t="s">
        <v>1449</v>
      </c>
      <c r="BY264" s="103" t="s">
        <v>642</v>
      </c>
      <c r="BZ264" s="103"/>
      <c r="CA264" s="103"/>
      <c r="CB264" s="103"/>
    </row>
    <row r="265" spans="1:80" hidden="1" x14ac:dyDescent="0.35">
      <c r="B265">
        <v>85</v>
      </c>
      <c r="C265">
        <v>2017</v>
      </c>
      <c r="D265" t="b">
        <v>0</v>
      </c>
      <c r="E265" t="s">
        <v>1465</v>
      </c>
      <c r="F265" t="s">
        <v>290</v>
      </c>
      <c r="G265" t="s">
        <v>1466</v>
      </c>
      <c r="H265" t="s">
        <v>1467</v>
      </c>
      <c r="L265" t="s">
        <v>1468</v>
      </c>
      <c r="M265" t="s">
        <v>1469</v>
      </c>
      <c r="N265" t="s">
        <v>446</v>
      </c>
      <c r="O265" t="s">
        <v>1470</v>
      </c>
      <c r="P265" t="s">
        <v>1471</v>
      </c>
      <c r="Q265" t="s">
        <v>1465</v>
      </c>
      <c r="R265" t="s">
        <v>355</v>
      </c>
      <c r="S265" t="s">
        <v>1472</v>
      </c>
      <c r="T265">
        <v>800000</v>
      </c>
      <c r="Y265" t="s">
        <v>1473</v>
      </c>
      <c r="Z265" t="s">
        <v>377</v>
      </c>
      <c r="AA265" t="s">
        <v>378</v>
      </c>
      <c r="AB265" t="s">
        <v>360</v>
      </c>
      <c r="AC265" t="s">
        <v>405</v>
      </c>
      <c r="AD265" t="s">
        <v>1474</v>
      </c>
      <c r="AF265" t="s">
        <v>1475</v>
      </c>
      <c r="AG265" t="s">
        <v>1476</v>
      </c>
      <c r="AH265" t="s">
        <v>382</v>
      </c>
      <c r="AK265" s="103">
        <v>42838</v>
      </c>
      <c r="AL265" s="103">
        <v>0.47222222222222221</v>
      </c>
      <c r="AM265" s="103"/>
      <c r="AN265" t="b">
        <v>1</v>
      </c>
      <c r="AO265" s="103"/>
      <c r="AP265" t="b">
        <v>0</v>
      </c>
      <c r="AQ265" s="103"/>
      <c r="AR265" t="s">
        <v>1478</v>
      </c>
      <c r="AT265" s="103"/>
      <c r="AW265" s="103"/>
      <c r="AX265" s="103"/>
      <c r="AY265" t="b">
        <v>0</v>
      </c>
      <c r="AZ265" s="103"/>
      <c r="BB265" s="103"/>
      <c r="BC265" s="103"/>
      <c r="BD265" s="103"/>
      <c r="BE265" s="103">
        <v>42916</v>
      </c>
      <c r="BH265" t="b">
        <v>0</v>
      </c>
      <c r="BI265" s="103"/>
      <c r="BJ265" s="103" t="s">
        <v>595</v>
      </c>
      <c r="BK265" s="103"/>
      <c r="BL265" s="103"/>
      <c r="BM265" s="103"/>
      <c r="BN265" s="103"/>
      <c r="BO265" s="103" t="b">
        <v>0</v>
      </c>
      <c r="BP265" s="103" t="b">
        <v>0</v>
      </c>
      <c r="BQ265" s="103"/>
      <c r="BR265" s="103" t="b">
        <v>0</v>
      </c>
      <c r="BS265" s="103"/>
      <c r="BT265" s="103" t="b">
        <v>0</v>
      </c>
      <c r="BU265" s="103" t="b">
        <v>0</v>
      </c>
      <c r="BV265" s="103" t="b">
        <v>0</v>
      </c>
      <c r="BW265" s="103"/>
      <c r="BX265" s="103" t="s">
        <v>1477</v>
      </c>
      <c r="BY265" s="103" t="s">
        <v>1425</v>
      </c>
      <c r="BZ265" s="103"/>
      <c r="CA265" s="103"/>
      <c r="CB265" s="103"/>
    </row>
    <row r="266" spans="1:80" x14ac:dyDescent="0.35">
      <c r="B266">
        <v>91</v>
      </c>
      <c r="C266">
        <v>2017</v>
      </c>
      <c r="D266" t="b">
        <v>1</v>
      </c>
      <c r="E266" t="s">
        <v>583</v>
      </c>
      <c r="F266" t="s">
        <v>290</v>
      </c>
      <c r="G266" t="s">
        <v>585</v>
      </c>
      <c r="H266" t="s">
        <v>1389</v>
      </c>
      <c r="L266" t="s">
        <v>586</v>
      </c>
      <c r="M266" t="s">
        <v>587</v>
      </c>
      <c r="N266" t="s">
        <v>446</v>
      </c>
      <c r="O266" t="s">
        <v>588</v>
      </c>
      <c r="P266" t="s">
        <v>589</v>
      </c>
      <c r="Q266" t="s">
        <v>583</v>
      </c>
      <c r="R266" t="s">
        <v>355</v>
      </c>
      <c r="S266" t="s">
        <v>590</v>
      </c>
      <c r="T266">
        <v>700000</v>
      </c>
      <c r="Y266" t="s">
        <v>1536</v>
      </c>
      <c r="Z266" t="s">
        <v>1537</v>
      </c>
      <c r="AA266" t="s">
        <v>378</v>
      </c>
      <c r="AB266" t="s">
        <v>360</v>
      </c>
      <c r="AC266" t="s">
        <v>1070</v>
      </c>
      <c r="AD266" t="s">
        <v>1538</v>
      </c>
      <c r="AF266" t="s">
        <v>584</v>
      </c>
      <c r="AG266" t="s">
        <v>653</v>
      </c>
      <c r="AK266" s="103">
        <v>42838</v>
      </c>
      <c r="AL266" s="103">
        <v>0.51388888888888884</v>
      </c>
      <c r="AM266" s="103"/>
      <c r="AN266" t="b">
        <v>1</v>
      </c>
      <c r="AO266" s="103"/>
      <c r="AP266" t="b">
        <v>0</v>
      </c>
      <c r="AQ266" s="103"/>
      <c r="AT266" s="103"/>
      <c r="AW266" s="103"/>
      <c r="AX266" s="103"/>
      <c r="AY266" t="b">
        <v>0</v>
      </c>
      <c r="AZ266" s="103"/>
      <c r="BB266" s="103"/>
      <c r="BC266" s="103"/>
      <c r="BD266" s="103"/>
      <c r="BE266" s="103">
        <v>42916</v>
      </c>
      <c r="BH266" t="b">
        <v>0</v>
      </c>
      <c r="BI266" s="103"/>
      <c r="BJ266" s="103" t="s">
        <v>3436</v>
      </c>
      <c r="BK266" s="103" t="s">
        <v>2485</v>
      </c>
      <c r="BL266" s="103"/>
      <c r="BM266" s="103"/>
      <c r="BN266" s="103"/>
      <c r="BO266" s="103" t="b">
        <v>0</v>
      </c>
      <c r="BP266" s="103" t="b">
        <v>0</v>
      </c>
      <c r="BQ266" s="103"/>
      <c r="BR266" s="103" t="b">
        <v>0</v>
      </c>
      <c r="BS266" s="103"/>
      <c r="BT266" s="103" t="b">
        <v>0</v>
      </c>
      <c r="BU266" s="103" t="b">
        <v>0</v>
      </c>
      <c r="BV266" s="103" t="b">
        <v>0</v>
      </c>
      <c r="BW266" s="103"/>
      <c r="BX266" s="103" t="s">
        <v>1539</v>
      </c>
      <c r="BY266" s="103"/>
      <c r="BZ266" s="103"/>
      <c r="CA266" s="103"/>
      <c r="CB266" s="103"/>
    </row>
    <row r="267" spans="1:80" hidden="1" x14ac:dyDescent="0.35">
      <c r="B267">
        <v>93</v>
      </c>
      <c r="C267">
        <v>2017</v>
      </c>
      <c r="D267" t="b">
        <v>0</v>
      </c>
      <c r="E267" t="s">
        <v>933</v>
      </c>
      <c r="F267" t="s">
        <v>290</v>
      </c>
      <c r="G267" t="s">
        <v>934</v>
      </c>
      <c r="H267" t="s">
        <v>1403</v>
      </c>
      <c r="L267" t="s">
        <v>1468</v>
      </c>
      <c r="M267" t="s">
        <v>1549</v>
      </c>
      <c r="N267" t="s">
        <v>434</v>
      </c>
      <c r="O267" t="s">
        <v>938</v>
      </c>
      <c r="P267" t="s">
        <v>939</v>
      </c>
      <c r="Q267" t="s">
        <v>933</v>
      </c>
      <c r="R267" t="s">
        <v>355</v>
      </c>
      <c r="S267" t="s">
        <v>940</v>
      </c>
      <c r="T267">
        <v>400000</v>
      </c>
      <c r="Y267" t="s">
        <v>1550</v>
      </c>
      <c r="Z267" t="s">
        <v>358</v>
      </c>
      <c r="AA267" t="s">
        <v>378</v>
      </c>
      <c r="AB267" t="s">
        <v>360</v>
      </c>
      <c r="AC267" t="s">
        <v>361</v>
      </c>
      <c r="AK267" s="103"/>
      <c r="AL267" s="103"/>
      <c r="AM267" s="103"/>
      <c r="AN267" t="b">
        <v>0</v>
      </c>
      <c r="AO267" s="103"/>
      <c r="AP267" t="b">
        <v>0</v>
      </c>
      <c r="AQ267" s="103"/>
      <c r="AT267" s="103"/>
      <c r="AW267" s="103"/>
      <c r="AX267" s="103"/>
      <c r="AY267" t="b">
        <v>0</v>
      </c>
      <c r="AZ267" s="103"/>
      <c r="BB267" s="103"/>
      <c r="BC267" s="103"/>
      <c r="BD267" s="103"/>
      <c r="BE267" s="103"/>
      <c r="BH267" t="b">
        <v>0</v>
      </c>
      <c r="BI267" s="103"/>
      <c r="BJ267" s="103"/>
      <c r="BK267" s="103"/>
      <c r="BL267" s="103"/>
      <c r="BM267" s="103"/>
      <c r="BN267" s="103"/>
      <c r="BO267" s="103" t="b">
        <v>0</v>
      </c>
      <c r="BP267" s="103" t="b">
        <v>0</v>
      </c>
      <c r="BQ267" s="103"/>
      <c r="BR267" s="103" t="b">
        <v>0</v>
      </c>
      <c r="BS267" s="103"/>
      <c r="BT267" s="103" t="b">
        <v>0</v>
      </c>
      <c r="BU267" s="103" t="b">
        <v>0</v>
      </c>
      <c r="BV267" s="103" t="b">
        <v>0</v>
      </c>
      <c r="BW267" s="103"/>
      <c r="BX267" s="103"/>
      <c r="BY267" s="103"/>
      <c r="BZ267" s="103"/>
      <c r="CA267" s="103"/>
      <c r="CB267" s="103"/>
    </row>
    <row r="268" spans="1:80" hidden="1" x14ac:dyDescent="0.35">
      <c r="B268">
        <v>94</v>
      </c>
      <c r="C268">
        <v>2017</v>
      </c>
      <c r="D268" t="b">
        <v>0</v>
      </c>
      <c r="E268" t="s">
        <v>1551</v>
      </c>
      <c r="F268" t="s">
        <v>290</v>
      </c>
      <c r="G268" t="s">
        <v>1552</v>
      </c>
      <c r="H268" t="s">
        <v>1403</v>
      </c>
      <c r="L268" t="s">
        <v>1553</v>
      </c>
      <c r="M268" t="s">
        <v>1554</v>
      </c>
      <c r="N268" t="s">
        <v>352</v>
      </c>
      <c r="O268" t="s">
        <v>1555</v>
      </c>
      <c r="P268" t="s">
        <v>1556</v>
      </c>
      <c r="Q268" t="s">
        <v>1551</v>
      </c>
      <c r="R268" t="s">
        <v>355</v>
      </c>
      <c r="S268" t="s">
        <v>1557</v>
      </c>
      <c r="T268">
        <v>800000</v>
      </c>
      <c r="Y268" t="s">
        <v>1558</v>
      </c>
      <c r="Z268" t="s">
        <v>1559</v>
      </c>
      <c r="AC268" t="s">
        <v>405</v>
      </c>
      <c r="AK268" s="103"/>
      <c r="AL268" s="103"/>
      <c r="AM268" s="103"/>
      <c r="AN268" t="b">
        <v>0</v>
      </c>
      <c r="AO268" s="103"/>
      <c r="AP268" t="b">
        <v>0</v>
      </c>
      <c r="AQ268" s="103"/>
      <c r="AT268" s="103"/>
      <c r="AW268" s="103"/>
      <c r="AX268" s="103"/>
      <c r="AY268" t="b">
        <v>0</v>
      </c>
      <c r="AZ268" s="103"/>
      <c r="BB268" s="103"/>
      <c r="BC268" s="103"/>
      <c r="BD268" s="103"/>
      <c r="BE268" s="103">
        <v>42916</v>
      </c>
      <c r="BH268" t="b">
        <v>0</v>
      </c>
      <c r="BI268" s="103"/>
      <c r="BJ268" s="103"/>
      <c r="BK268" s="103"/>
      <c r="BL268" s="103"/>
      <c r="BM268" s="103"/>
      <c r="BN268" s="103"/>
      <c r="BO268" s="103" t="b">
        <v>0</v>
      </c>
      <c r="BP268" s="103" t="b">
        <v>0</v>
      </c>
      <c r="BQ268" s="103"/>
      <c r="BR268" s="103" t="b">
        <v>0</v>
      </c>
      <c r="BS268" s="103"/>
      <c r="BT268" s="103" t="b">
        <v>0</v>
      </c>
      <c r="BU268" s="103" t="b">
        <v>0</v>
      </c>
      <c r="BV268" s="103" t="b">
        <v>0</v>
      </c>
      <c r="BW268" s="103"/>
      <c r="BX268" s="103"/>
      <c r="BY268" s="103"/>
      <c r="BZ268" s="103"/>
      <c r="CA268" s="103"/>
      <c r="CB268" s="103"/>
    </row>
    <row r="269" spans="1:80" hidden="1" x14ac:dyDescent="0.35">
      <c r="B269">
        <v>98</v>
      </c>
      <c r="C269">
        <v>2017</v>
      </c>
      <c r="D269" t="b">
        <v>0</v>
      </c>
      <c r="E269" t="s">
        <v>1608</v>
      </c>
      <c r="F269" t="s">
        <v>290</v>
      </c>
      <c r="G269" t="s">
        <v>1609</v>
      </c>
      <c r="H269" t="s">
        <v>1610</v>
      </c>
      <c r="L269" t="s">
        <v>1611</v>
      </c>
      <c r="M269" t="s">
        <v>1612</v>
      </c>
      <c r="N269" t="s">
        <v>434</v>
      </c>
      <c r="O269" t="s">
        <v>1613</v>
      </c>
      <c r="P269" t="s">
        <v>1614</v>
      </c>
      <c r="Q269" t="s">
        <v>1608</v>
      </c>
      <c r="R269" t="s">
        <v>355</v>
      </c>
      <c r="S269" t="s">
        <v>1615</v>
      </c>
      <c r="T269">
        <v>800000</v>
      </c>
      <c r="Y269" t="s">
        <v>1616</v>
      </c>
      <c r="Z269" t="s">
        <v>377</v>
      </c>
      <c r="AA269" t="s">
        <v>378</v>
      </c>
      <c r="AB269" t="s">
        <v>360</v>
      </c>
      <c r="AC269" t="s">
        <v>405</v>
      </c>
      <c r="AD269" t="s">
        <v>1617</v>
      </c>
      <c r="AF269" t="s">
        <v>1618</v>
      </c>
      <c r="AG269" t="s">
        <v>1619</v>
      </c>
      <c r="AH269" t="s">
        <v>463</v>
      </c>
      <c r="AK269" s="103">
        <v>42838</v>
      </c>
      <c r="AL269" s="103">
        <v>0.48333333333333334</v>
      </c>
      <c r="AM269" s="103"/>
      <c r="AN269" t="b">
        <v>1</v>
      </c>
      <c r="AO269" s="103"/>
      <c r="AP269" t="b">
        <v>0</v>
      </c>
      <c r="AQ269" s="103"/>
      <c r="AT269" s="103"/>
      <c r="AW269" s="103"/>
      <c r="AX269" s="103"/>
      <c r="AY269" t="b">
        <v>0</v>
      </c>
      <c r="AZ269" s="103"/>
      <c r="BB269" s="103"/>
      <c r="BC269" s="103"/>
      <c r="BD269" s="103"/>
      <c r="BE269" s="103">
        <v>42916</v>
      </c>
      <c r="BH269" t="b">
        <v>0</v>
      </c>
      <c r="BI269" s="103"/>
      <c r="BJ269" s="103" t="s">
        <v>595</v>
      </c>
      <c r="BK269" s="103"/>
      <c r="BL269" s="103"/>
      <c r="BM269" s="103"/>
      <c r="BN269" s="103"/>
      <c r="BO269" s="103" t="b">
        <v>0</v>
      </c>
      <c r="BP269" s="103" t="b">
        <v>0</v>
      </c>
      <c r="BQ269" s="103"/>
      <c r="BR269" s="103" t="b">
        <v>0</v>
      </c>
      <c r="BS269" s="103"/>
      <c r="BT269" s="103" t="b">
        <v>0</v>
      </c>
      <c r="BU269" s="103" t="b">
        <v>0</v>
      </c>
      <c r="BV269" s="103" t="b">
        <v>0</v>
      </c>
      <c r="BW269" s="103"/>
      <c r="BX269" s="103" t="s">
        <v>1620</v>
      </c>
      <c r="BY269" s="103" t="s">
        <v>1425</v>
      </c>
      <c r="BZ269" s="103"/>
      <c r="CA269" s="103"/>
      <c r="CB269" s="103"/>
    </row>
    <row r="270" spans="1:80" hidden="1" x14ac:dyDescent="0.35">
      <c r="B270">
        <v>99</v>
      </c>
      <c r="C270">
        <v>2017</v>
      </c>
      <c r="D270" t="b">
        <v>0</v>
      </c>
      <c r="E270" t="s">
        <v>1621</v>
      </c>
      <c r="F270" t="s">
        <v>290</v>
      </c>
      <c r="G270" t="s">
        <v>1622</v>
      </c>
      <c r="H270" t="s">
        <v>1623</v>
      </c>
      <c r="L270" t="s">
        <v>1624</v>
      </c>
      <c r="M270" t="s">
        <v>1625</v>
      </c>
      <c r="N270" t="s">
        <v>352</v>
      </c>
      <c r="O270" t="s">
        <v>1626</v>
      </c>
      <c r="P270" t="s">
        <v>1627</v>
      </c>
      <c r="Q270" t="s">
        <v>1621</v>
      </c>
      <c r="R270" t="s">
        <v>355</v>
      </c>
      <c r="S270" t="s">
        <v>1628</v>
      </c>
      <c r="T270">
        <v>800000</v>
      </c>
      <c r="Y270" t="s">
        <v>1629</v>
      </c>
      <c r="Z270" t="s">
        <v>377</v>
      </c>
      <c r="AA270" t="s">
        <v>378</v>
      </c>
      <c r="AB270" t="s">
        <v>360</v>
      </c>
      <c r="AC270" t="s">
        <v>405</v>
      </c>
      <c r="AD270" t="s">
        <v>1630</v>
      </c>
      <c r="AF270" t="s">
        <v>1631</v>
      </c>
      <c r="AG270" t="s">
        <v>1632</v>
      </c>
      <c r="AH270" t="s">
        <v>643</v>
      </c>
      <c r="AK270" s="103">
        <v>42838</v>
      </c>
      <c r="AL270" s="103">
        <v>0.47222222222222221</v>
      </c>
      <c r="AM270" s="103"/>
      <c r="AN270" t="b">
        <v>1</v>
      </c>
      <c r="AO270" s="103"/>
      <c r="AP270" t="b">
        <v>0</v>
      </c>
      <c r="AQ270" s="103"/>
      <c r="AT270" s="103"/>
      <c r="AW270" s="103"/>
      <c r="AX270" s="103"/>
      <c r="AY270" t="b">
        <v>0</v>
      </c>
      <c r="AZ270" s="103"/>
      <c r="BB270" s="103"/>
      <c r="BC270" s="103"/>
      <c r="BD270" s="103"/>
      <c r="BE270" s="103">
        <v>42916</v>
      </c>
      <c r="BH270" t="b">
        <v>0</v>
      </c>
      <c r="BI270" s="103"/>
      <c r="BJ270" s="103" t="s">
        <v>595</v>
      </c>
      <c r="BK270" s="103"/>
      <c r="BL270" s="103"/>
      <c r="BM270" s="103"/>
      <c r="BN270" s="103"/>
      <c r="BO270" s="103" t="b">
        <v>0</v>
      </c>
      <c r="BP270" s="103" t="b">
        <v>0</v>
      </c>
      <c r="BQ270" s="103"/>
      <c r="BR270" s="103" t="b">
        <v>0</v>
      </c>
      <c r="BS270" s="103"/>
      <c r="BT270" s="103" t="b">
        <v>0</v>
      </c>
      <c r="BU270" s="103" t="b">
        <v>0</v>
      </c>
      <c r="BV270" s="103" t="b">
        <v>0</v>
      </c>
      <c r="BW270" s="103"/>
      <c r="BX270" s="103" t="s">
        <v>1633</v>
      </c>
      <c r="BY270" s="103" t="s">
        <v>1425</v>
      </c>
      <c r="BZ270" s="103"/>
      <c r="CA270" s="103"/>
      <c r="CB270" s="103"/>
    </row>
    <row r="271" spans="1:80" hidden="1" x14ac:dyDescent="0.35">
      <c r="B271">
        <v>102</v>
      </c>
      <c r="C271">
        <v>2017</v>
      </c>
      <c r="D271" t="b">
        <v>0</v>
      </c>
      <c r="E271" t="s">
        <v>412</v>
      </c>
      <c r="F271" t="s">
        <v>290</v>
      </c>
      <c r="G271" t="s">
        <v>413</v>
      </c>
      <c r="H271" t="s">
        <v>1389</v>
      </c>
      <c r="L271" t="s">
        <v>414</v>
      </c>
      <c r="M271" t="s">
        <v>415</v>
      </c>
      <c r="N271" t="s">
        <v>352</v>
      </c>
      <c r="O271" t="s">
        <v>1276</v>
      </c>
      <c r="P271" t="s">
        <v>416</v>
      </c>
      <c r="Q271" t="s">
        <v>412</v>
      </c>
      <c r="R271" t="s">
        <v>355</v>
      </c>
      <c r="S271" t="s">
        <v>417</v>
      </c>
      <c r="T271">
        <v>500000</v>
      </c>
      <c r="Y271" t="s">
        <v>1674</v>
      </c>
      <c r="Z271" t="s">
        <v>377</v>
      </c>
      <c r="AA271" t="s">
        <v>359</v>
      </c>
      <c r="AB271" t="s">
        <v>550</v>
      </c>
      <c r="AC271" t="s">
        <v>551</v>
      </c>
      <c r="AD271" t="s">
        <v>1675</v>
      </c>
      <c r="AE271" t="s">
        <v>419</v>
      </c>
      <c r="AF271" t="s">
        <v>1277</v>
      </c>
      <c r="AG271" t="s">
        <v>1278</v>
      </c>
      <c r="AK271" s="103">
        <v>42838</v>
      </c>
      <c r="AL271" s="103">
        <v>0.57291666666666663</v>
      </c>
      <c r="AM271" s="103"/>
      <c r="AN271" t="b">
        <v>1</v>
      </c>
      <c r="AO271" s="103"/>
      <c r="AP271" t="b">
        <v>0</v>
      </c>
      <c r="AQ271" s="103"/>
      <c r="AT271" s="103"/>
      <c r="AW271" s="103"/>
      <c r="AX271" s="103"/>
      <c r="AY271" t="b">
        <v>0</v>
      </c>
      <c r="AZ271" s="103"/>
      <c r="BB271" s="103"/>
      <c r="BC271" s="103"/>
      <c r="BD271" s="103"/>
      <c r="BE271" s="103">
        <v>42916</v>
      </c>
      <c r="BH271" t="b">
        <v>0</v>
      </c>
      <c r="BI271" s="103"/>
      <c r="BJ271" s="103" t="s">
        <v>1246</v>
      </c>
      <c r="BK271" s="103"/>
      <c r="BL271" s="103"/>
      <c r="BM271" s="103"/>
      <c r="BN271" s="103"/>
      <c r="BO271" s="103" t="b">
        <v>0</v>
      </c>
      <c r="BP271" s="103" t="b">
        <v>0</v>
      </c>
      <c r="BQ271" s="103"/>
      <c r="BR271" s="103" t="b">
        <v>0</v>
      </c>
      <c r="BS271" s="103"/>
      <c r="BT271" s="103" t="b">
        <v>0</v>
      </c>
      <c r="BU271" s="103" t="b">
        <v>0</v>
      </c>
      <c r="BV271" s="103" t="b">
        <v>0</v>
      </c>
      <c r="BW271" s="103"/>
      <c r="BX271" s="103" t="s">
        <v>1279</v>
      </c>
      <c r="BY271" s="103" t="s">
        <v>673</v>
      </c>
      <c r="BZ271" s="103"/>
      <c r="CA271" s="103"/>
      <c r="CB271" s="103"/>
    </row>
    <row r="272" spans="1:80" hidden="1" x14ac:dyDescent="0.35">
      <c r="B272">
        <v>107</v>
      </c>
      <c r="C272">
        <v>2017</v>
      </c>
      <c r="D272" t="b">
        <v>0</v>
      </c>
      <c r="E272" t="s">
        <v>534</v>
      </c>
      <c r="F272" t="s">
        <v>302</v>
      </c>
      <c r="G272" t="s">
        <v>535</v>
      </c>
      <c r="H272" t="s">
        <v>1708</v>
      </c>
      <c r="L272" t="s">
        <v>536</v>
      </c>
      <c r="M272" t="s">
        <v>537</v>
      </c>
      <c r="N272" t="s">
        <v>434</v>
      </c>
      <c r="O272" t="s">
        <v>909</v>
      </c>
      <c r="P272" t="s">
        <v>538</v>
      </c>
      <c r="Q272" t="s">
        <v>534</v>
      </c>
      <c r="R272" t="s">
        <v>355</v>
      </c>
      <c r="S272" t="s">
        <v>539</v>
      </c>
      <c r="T272">
        <v>400000</v>
      </c>
      <c r="Y272" t="s">
        <v>1709</v>
      </c>
      <c r="Z272" t="s">
        <v>358</v>
      </c>
      <c r="AA272" t="s">
        <v>359</v>
      </c>
      <c r="AB272" t="s">
        <v>550</v>
      </c>
      <c r="AC272" t="s">
        <v>361</v>
      </c>
      <c r="AD272" t="s">
        <v>362</v>
      </c>
      <c r="AE272" t="s">
        <v>542</v>
      </c>
      <c r="AF272" t="s">
        <v>1710</v>
      </c>
      <c r="AG272" t="s">
        <v>1711</v>
      </c>
      <c r="AK272" s="103">
        <v>42838</v>
      </c>
      <c r="AL272" s="103">
        <v>0.48125000000000001</v>
      </c>
      <c r="AM272" s="103"/>
      <c r="AN272" t="b">
        <v>1</v>
      </c>
      <c r="AO272" s="103"/>
      <c r="AP272" t="b">
        <v>0</v>
      </c>
      <c r="AQ272" s="103"/>
      <c r="AT272" s="103"/>
      <c r="AW272" s="103"/>
      <c r="AX272" s="103"/>
      <c r="AY272" t="b">
        <v>0</v>
      </c>
      <c r="AZ272" s="103"/>
      <c r="BB272" s="103"/>
      <c r="BC272" s="103"/>
      <c r="BD272" s="103"/>
      <c r="BE272" s="103">
        <v>42916</v>
      </c>
      <c r="BH272" t="b">
        <v>0</v>
      </c>
      <c r="BI272" s="103"/>
      <c r="BJ272" s="103" t="s">
        <v>678</v>
      </c>
      <c r="BK272" s="103"/>
      <c r="BL272" s="103"/>
      <c r="BM272" s="103"/>
      <c r="BN272" s="103"/>
      <c r="BO272" s="103" t="b">
        <v>0</v>
      </c>
      <c r="BP272" s="103" t="b">
        <v>0</v>
      </c>
      <c r="BQ272" s="103"/>
      <c r="BR272" s="103" t="b">
        <v>0</v>
      </c>
      <c r="BS272" s="103"/>
      <c r="BT272" s="103" t="b">
        <v>0</v>
      </c>
      <c r="BU272" s="103" t="b">
        <v>0</v>
      </c>
      <c r="BV272" s="103" t="b">
        <v>0</v>
      </c>
      <c r="BW272" s="103"/>
      <c r="BX272" s="103" t="s">
        <v>913</v>
      </c>
      <c r="BY272" s="103" t="s">
        <v>1425</v>
      </c>
      <c r="BZ272" s="103"/>
      <c r="CA272" s="103"/>
      <c r="CB272" s="103"/>
    </row>
    <row r="273" spans="2:80" hidden="1" x14ac:dyDescent="0.35">
      <c r="B273">
        <v>108</v>
      </c>
      <c r="C273">
        <v>2017</v>
      </c>
      <c r="D273" t="b">
        <v>0</v>
      </c>
      <c r="E273" t="s">
        <v>1189</v>
      </c>
      <c r="F273" t="s">
        <v>290</v>
      </c>
      <c r="G273" t="s">
        <v>1190</v>
      </c>
      <c r="H273" t="s">
        <v>1712</v>
      </c>
      <c r="L273" t="s">
        <v>1195</v>
      </c>
      <c r="M273" t="s">
        <v>1196</v>
      </c>
      <c r="N273" t="s">
        <v>352</v>
      </c>
      <c r="O273" t="s">
        <v>1713</v>
      </c>
      <c r="P273" t="s">
        <v>1198</v>
      </c>
      <c r="Q273" t="s">
        <v>1189</v>
      </c>
      <c r="R273" t="s">
        <v>355</v>
      </c>
      <c r="S273" t="s">
        <v>559</v>
      </c>
      <c r="T273">
        <v>800000</v>
      </c>
      <c r="Y273" t="s">
        <v>1714</v>
      </c>
      <c r="Z273" t="s">
        <v>377</v>
      </c>
      <c r="AA273" t="s">
        <v>359</v>
      </c>
      <c r="AB273" t="s">
        <v>550</v>
      </c>
      <c r="AC273" t="s">
        <v>405</v>
      </c>
      <c r="AD273" t="s">
        <v>1715</v>
      </c>
      <c r="AE273" t="s">
        <v>1201</v>
      </c>
      <c r="AF273" t="s">
        <v>1716</v>
      </c>
      <c r="AG273" t="s">
        <v>1717</v>
      </c>
      <c r="AK273" s="103">
        <v>42838</v>
      </c>
      <c r="AL273" s="103">
        <v>0.47361111111111109</v>
      </c>
      <c r="AM273" s="103"/>
      <c r="AN273" t="b">
        <v>1</v>
      </c>
      <c r="AO273" s="103"/>
      <c r="AP273" t="b">
        <v>0</v>
      </c>
      <c r="AQ273" s="103"/>
      <c r="AT273" s="103"/>
      <c r="AW273" s="103"/>
      <c r="AX273" s="103"/>
      <c r="AY273" t="b">
        <v>0</v>
      </c>
      <c r="AZ273" s="103"/>
      <c r="BB273" s="103"/>
      <c r="BC273" s="103"/>
      <c r="BD273" s="103"/>
      <c r="BE273" s="103">
        <v>42916</v>
      </c>
      <c r="BH273" t="b">
        <v>0</v>
      </c>
      <c r="BI273" s="103"/>
      <c r="BJ273" s="103" t="s">
        <v>595</v>
      </c>
      <c r="BK273" s="103"/>
      <c r="BL273" s="103"/>
      <c r="BM273" s="103"/>
      <c r="BN273" s="103"/>
      <c r="BO273" s="103" t="b">
        <v>0</v>
      </c>
      <c r="BP273" s="103" t="b">
        <v>0</v>
      </c>
      <c r="BQ273" s="103"/>
      <c r="BR273" s="103" t="b">
        <v>0</v>
      </c>
      <c r="BS273" s="103"/>
      <c r="BT273" s="103" t="b">
        <v>0</v>
      </c>
      <c r="BU273" s="103" t="b">
        <v>0</v>
      </c>
      <c r="BV273" s="103" t="b">
        <v>0</v>
      </c>
      <c r="BW273" s="103"/>
      <c r="BX273" s="103" t="s">
        <v>1718</v>
      </c>
      <c r="BY273" s="103" t="s">
        <v>1425</v>
      </c>
      <c r="BZ273" s="103"/>
      <c r="CA273" s="103"/>
      <c r="CB273" s="103"/>
    </row>
    <row r="274" spans="2:80" hidden="1" x14ac:dyDescent="0.35">
      <c r="B274">
        <v>112</v>
      </c>
      <c r="C274">
        <v>2017</v>
      </c>
      <c r="D274" t="b">
        <v>0</v>
      </c>
      <c r="E274" t="s">
        <v>1744</v>
      </c>
      <c r="F274" t="s">
        <v>290</v>
      </c>
      <c r="G274" t="s">
        <v>1745</v>
      </c>
      <c r="H274" t="s">
        <v>1403</v>
      </c>
      <c r="L274" t="s">
        <v>1746</v>
      </c>
      <c r="M274" t="s">
        <v>1747</v>
      </c>
      <c r="N274" t="s">
        <v>352</v>
      </c>
      <c r="O274" t="s">
        <v>1748</v>
      </c>
      <c r="P274" t="s">
        <v>1749</v>
      </c>
      <c r="Q274" t="s">
        <v>1744</v>
      </c>
      <c r="R274" t="s">
        <v>355</v>
      </c>
      <c r="S274" t="s">
        <v>1750</v>
      </c>
      <c r="T274">
        <v>400000</v>
      </c>
      <c r="Y274" t="s">
        <v>1751</v>
      </c>
      <c r="Z274" t="s">
        <v>1752</v>
      </c>
      <c r="AC274" t="s">
        <v>361</v>
      </c>
      <c r="AK274" s="103"/>
      <c r="AL274" s="103"/>
      <c r="AM274" s="103"/>
      <c r="AN274" t="b">
        <v>0</v>
      </c>
      <c r="AO274" s="103"/>
      <c r="AP274" t="b">
        <v>0</v>
      </c>
      <c r="AQ274" s="103"/>
      <c r="AT274" s="103"/>
      <c r="AW274" s="103"/>
      <c r="AX274" s="103"/>
      <c r="AY274" t="b">
        <v>0</v>
      </c>
      <c r="AZ274" s="103"/>
      <c r="BB274" s="103"/>
      <c r="BC274" s="103"/>
      <c r="BD274" s="103"/>
      <c r="BE274" s="103"/>
      <c r="BH274" t="b">
        <v>0</v>
      </c>
      <c r="BI274" s="103"/>
      <c r="BJ274" s="103"/>
      <c r="BK274" s="103"/>
      <c r="BL274" s="103"/>
      <c r="BM274" s="103"/>
      <c r="BN274" s="103"/>
      <c r="BO274" s="103" t="b">
        <v>0</v>
      </c>
      <c r="BP274" s="103" t="b">
        <v>0</v>
      </c>
      <c r="BQ274" s="103"/>
      <c r="BR274" s="103" t="b">
        <v>0</v>
      </c>
      <c r="BS274" s="103"/>
      <c r="BT274" s="103" t="b">
        <v>0</v>
      </c>
      <c r="BU274" s="103" t="b">
        <v>0</v>
      </c>
      <c r="BV274" s="103" t="b">
        <v>0</v>
      </c>
      <c r="BW274" s="103"/>
      <c r="BX274" s="103"/>
      <c r="BY274" s="103"/>
      <c r="BZ274" s="103"/>
      <c r="CA274" s="103"/>
      <c r="CB274" s="103"/>
    </row>
    <row r="275" spans="2:80" hidden="1" x14ac:dyDescent="0.35">
      <c r="B275">
        <v>113</v>
      </c>
      <c r="C275">
        <v>2017</v>
      </c>
      <c r="D275" t="b">
        <v>0</v>
      </c>
      <c r="E275" t="s">
        <v>948</v>
      </c>
      <c r="F275" t="s">
        <v>290</v>
      </c>
      <c r="G275" t="s">
        <v>949</v>
      </c>
      <c r="H275" t="s">
        <v>1753</v>
      </c>
      <c r="L275" t="s">
        <v>950</v>
      </c>
      <c r="M275" t="s">
        <v>1754</v>
      </c>
      <c r="N275" t="s">
        <v>446</v>
      </c>
      <c r="O275" t="s">
        <v>1755</v>
      </c>
      <c r="P275" t="s">
        <v>953</v>
      </c>
      <c r="Q275" t="s">
        <v>948</v>
      </c>
      <c r="R275" t="s">
        <v>355</v>
      </c>
      <c r="S275" t="s">
        <v>954</v>
      </c>
      <c r="T275">
        <v>800000</v>
      </c>
      <c r="Y275" t="s">
        <v>1756</v>
      </c>
      <c r="Z275" t="s">
        <v>377</v>
      </c>
      <c r="AA275" t="s">
        <v>359</v>
      </c>
      <c r="AB275" t="s">
        <v>550</v>
      </c>
      <c r="AC275" t="s">
        <v>405</v>
      </c>
      <c r="AD275" t="s">
        <v>1757</v>
      </c>
      <c r="AE275" t="s">
        <v>955</v>
      </c>
      <c r="AF275" t="s">
        <v>1758</v>
      </c>
      <c r="AG275" t="s">
        <v>1759</v>
      </c>
      <c r="AK275" s="103">
        <v>42838</v>
      </c>
      <c r="AL275" s="103">
        <v>0.47916666666666669</v>
      </c>
      <c r="AM275" s="103"/>
      <c r="AN275" t="b">
        <v>1</v>
      </c>
      <c r="AO275" s="103"/>
      <c r="AP275" t="b">
        <v>0</v>
      </c>
      <c r="AQ275" s="103"/>
      <c r="AR275" t="s">
        <v>958</v>
      </c>
      <c r="AT275" s="103"/>
      <c r="AW275" s="103"/>
      <c r="AX275" s="103"/>
      <c r="AY275" t="b">
        <v>0</v>
      </c>
      <c r="AZ275" s="103"/>
      <c r="BB275" s="103"/>
      <c r="BC275" s="103"/>
      <c r="BD275" s="103"/>
      <c r="BE275" s="103">
        <v>42916</v>
      </c>
      <c r="BH275" t="b">
        <v>0</v>
      </c>
      <c r="BI275" s="103"/>
      <c r="BJ275" s="103" t="s">
        <v>595</v>
      </c>
      <c r="BK275" s="103"/>
      <c r="BL275" s="103"/>
      <c r="BM275" s="103"/>
      <c r="BN275" s="103"/>
      <c r="BO275" s="103" t="b">
        <v>0</v>
      </c>
      <c r="BP275" s="103" t="b">
        <v>0</v>
      </c>
      <c r="BQ275" s="103"/>
      <c r="BR275" s="103" t="b">
        <v>0</v>
      </c>
      <c r="BS275" s="103"/>
      <c r="BT275" s="103" t="b">
        <v>0</v>
      </c>
      <c r="BU275" s="103" t="b">
        <v>0</v>
      </c>
      <c r="BV275" s="103" t="b">
        <v>0</v>
      </c>
      <c r="BW275" s="103"/>
      <c r="BX275" s="103" t="s">
        <v>1760</v>
      </c>
      <c r="BY275" s="103" t="s">
        <v>1425</v>
      </c>
      <c r="BZ275" s="103"/>
      <c r="CA275" s="103"/>
      <c r="CB275" s="103"/>
    </row>
    <row r="276" spans="2:80" hidden="1" x14ac:dyDescent="0.35">
      <c r="B276">
        <v>114</v>
      </c>
      <c r="C276">
        <v>2017</v>
      </c>
      <c r="D276" t="b">
        <v>0</v>
      </c>
      <c r="E276" t="s">
        <v>574</v>
      </c>
      <c r="F276" t="s">
        <v>290</v>
      </c>
      <c r="G276" t="s">
        <v>575</v>
      </c>
      <c r="H276" t="s">
        <v>1389</v>
      </c>
      <c r="L276" t="s">
        <v>576</v>
      </c>
      <c r="M276" t="s">
        <v>577</v>
      </c>
      <c r="N276" t="s">
        <v>446</v>
      </c>
      <c r="O276" t="s">
        <v>1381</v>
      </c>
      <c r="P276" t="s">
        <v>578</v>
      </c>
      <c r="Q276" t="s">
        <v>574</v>
      </c>
      <c r="R276" t="s">
        <v>355</v>
      </c>
      <c r="S276" t="s">
        <v>579</v>
      </c>
      <c r="T276">
        <v>300000</v>
      </c>
      <c r="Y276" t="s">
        <v>580</v>
      </c>
      <c r="Z276" t="s">
        <v>358</v>
      </c>
      <c r="AA276" t="s">
        <v>359</v>
      </c>
      <c r="AB276" t="s">
        <v>550</v>
      </c>
      <c r="AC276" t="s">
        <v>745</v>
      </c>
      <c r="AD276" t="s">
        <v>362</v>
      </c>
      <c r="AE276" t="s">
        <v>581</v>
      </c>
      <c r="AF276" t="s">
        <v>1238</v>
      </c>
      <c r="AG276" t="s">
        <v>1383</v>
      </c>
      <c r="AH276" t="s">
        <v>522</v>
      </c>
      <c r="AK276" s="103">
        <v>42838</v>
      </c>
      <c r="AL276" s="103">
        <v>0.57291666666666663</v>
      </c>
      <c r="AM276" s="103"/>
      <c r="AN276" t="b">
        <v>1</v>
      </c>
      <c r="AO276" s="103"/>
      <c r="AP276" t="b">
        <v>0</v>
      </c>
      <c r="AQ276" s="103"/>
      <c r="AT276" s="103"/>
      <c r="AW276" s="103"/>
      <c r="AX276" s="103"/>
      <c r="AY276" t="b">
        <v>1</v>
      </c>
      <c r="AZ276" s="103"/>
      <c r="BB276" s="103"/>
      <c r="BC276" s="103"/>
      <c r="BD276" s="103"/>
      <c r="BE276" s="103">
        <v>42916</v>
      </c>
      <c r="BH276" t="b">
        <v>0</v>
      </c>
      <c r="BI276" s="103"/>
      <c r="BJ276" s="103"/>
      <c r="BK276" s="103"/>
      <c r="BL276" s="103"/>
      <c r="BM276" s="103"/>
      <c r="BN276" s="103"/>
      <c r="BO276" s="103" t="b">
        <v>0</v>
      </c>
      <c r="BP276" s="103" t="b">
        <v>0</v>
      </c>
      <c r="BQ276" s="103"/>
      <c r="BR276" s="103" t="b">
        <v>0</v>
      </c>
      <c r="BS276" s="103"/>
      <c r="BT276" s="103" t="b">
        <v>0</v>
      </c>
      <c r="BU276" s="103" t="b">
        <v>0</v>
      </c>
      <c r="BV276" s="103" t="b">
        <v>0</v>
      </c>
      <c r="BW276" s="103"/>
      <c r="BX276" s="103" t="s">
        <v>1384</v>
      </c>
      <c r="BY276" s="103"/>
      <c r="BZ276" s="103"/>
      <c r="CA276" s="103"/>
      <c r="CB276" s="103"/>
    </row>
    <row r="277" spans="2:80" hidden="1" x14ac:dyDescent="0.35">
      <c r="B277">
        <v>285</v>
      </c>
      <c r="C277">
        <v>2012</v>
      </c>
      <c r="D277" t="b">
        <v>0</v>
      </c>
      <c r="E277" t="s">
        <v>2810</v>
      </c>
      <c r="F277" t="s">
        <v>290</v>
      </c>
      <c r="O277" t="s">
        <v>2811</v>
      </c>
      <c r="P277" t="s">
        <v>2812</v>
      </c>
      <c r="Q277" t="s">
        <v>2810</v>
      </c>
      <c r="R277" t="s">
        <v>355</v>
      </c>
      <c r="T277">
        <v>300000</v>
      </c>
      <c r="U277">
        <v>0</v>
      </c>
      <c r="V277">
        <v>0</v>
      </c>
      <c r="W277">
        <v>0</v>
      </c>
      <c r="X277">
        <v>0</v>
      </c>
      <c r="Y277" t="s">
        <v>2813</v>
      </c>
      <c r="Z277" t="s">
        <v>358</v>
      </c>
      <c r="AD277" t="s">
        <v>2814</v>
      </c>
      <c r="AH277" t="s">
        <v>367</v>
      </c>
      <c r="AK277" s="103"/>
      <c r="AL277" s="103"/>
      <c r="AM277" s="103"/>
      <c r="AN277" t="b">
        <v>1</v>
      </c>
      <c r="AO277" s="103"/>
      <c r="AP277" t="b">
        <v>1</v>
      </c>
      <c r="AQ277" s="103">
        <v>42668</v>
      </c>
      <c r="AT277" s="103">
        <v>42874</v>
      </c>
      <c r="AW277" s="103"/>
      <c r="AX277" s="103"/>
      <c r="AY277" t="b">
        <v>0</v>
      </c>
      <c r="AZ277" s="103"/>
      <c r="BB277" s="103"/>
      <c r="BC277" s="103"/>
      <c r="BD277" s="103"/>
      <c r="BE277" s="103"/>
      <c r="BH277" t="b">
        <v>0</v>
      </c>
      <c r="BI277" s="103"/>
      <c r="BJ277" s="103" t="s">
        <v>826</v>
      </c>
      <c r="BK277" s="103" t="s">
        <v>439</v>
      </c>
      <c r="BL277" s="103">
        <v>0</v>
      </c>
      <c r="BM277" s="103"/>
      <c r="BN277" s="103"/>
      <c r="BO277" s="103" t="b">
        <v>0</v>
      </c>
      <c r="BP277" s="103" t="b">
        <v>0</v>
      </c>
      <c r="BQ277" s="103"/>
      <c r="BR277" s="103" t="b">
        <v>0</v>
      </c>
      <c r="BS277" s="103"/>
      <c r="BT277" s="103" t="b">
        <v>0</v>
      </c>
      <c r="BU277" s="103" t="b">
        <v>0</v>
      </c>
      <c r="BV277" s="103" t="b">
        <v>0</v>
      </c>
      <c r="BW277" s="103"/>
      <c r="BX277" s="103"/>
      <c r="BY277" s="103"/>
      <c r="BZ277" s="103"/>
      <c r="CA277" s="103"/>
      <c r="CB277" s="103"/>
    </row>
  </sheetData>
  <phoneticPr fontId="38"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4"/>
  <sheetViews>
    <sheetView topLeftCell="A50" zoomScaleNormal="100" zoomScaleSheetLayoutView="100" workbookViewId="0">
      <selection activeCell="I21" sqref="I21"/>
    </sheetView>
  </sheetViews>
  <sheetFormatPr defaultColWidth="9.1796875" defaultRowHeight="14.5" x14ac:dyDescent="0.35"/>
  <cols>
    <col min="1" max="6" width="9.1796875" style="2"/>
    <col min="7" max="7" width="11.81640625" style="2" customWidth="1"/>
    <col min="8" max="8" width="9.1796875" style="2"/>
    <col min="9" max="9" width="17.453125" style="2" customWidth="1"/>
    <col min="10" max="16384" width="9.1796875" style="2"/>
  </cols>
  <sheetData>
    <row r="1" spans="1:11" ht="15.5" x14ac:dyDescent="0.35">
      <c r="A1" s="244" t="s">
        <v>0</v>
      </c>
      <c r="B1" s="245"/>
      <c r="C1" s="245"/>
      <c r="D1" s="245"/>
      <c r="E1" s="245"/>
      <c r="F1" s="245"/>
      <c r="G1" s="245"/>
      <c r="H1" s="245"/>
      <c r="I1" s="245"/>
      <c r="J1" s="245"/>
      <c r="K1" s="1"/>
    </row>
    <row r="2" spans="1:11" ht="15.5" x14ac:dyDescent="0.35">
      <c r="A2" s="3"/>
      <c r="B2" s="3"/>
      <c r="C2" s="3"/>
      <c r="D2" s="1"/>
      <c r="E2" s="1"/>
      <c r="F2" s="1"/>
      <c r="G2" s="1"/>
      <c r="H2" s="1"/>
      <c r="I2" s="1"/>
      <c r="J2" s="1"/>
      <c r="K2" s="1"/>
    </row>
    <row r="3" spans="1:11" ht="15.5" x14ac:dyDescent="0.35">
      <c r="A3" s="1"/>
      <c r="B3" s="1"/>
      <c r="C3" s="1"/>
      <c r="D3" s="1"/>
      <c r="E3" s="1"/>
      <c r="F3" s="1"/>
      <c r="G3" s="1"/>
      <c r="H3" s="1"/>
      <c r="I3" s="1"/>
      <c r="J3" s="1"/>
      <c r="K3" s="1"/>
    </row>
    <row r="4" spans="1:11" x14ac:dyDescent="0.35">
      <c r="A4" s="4"/>
      <c r="B4" s="4"/>
      <c r="C4" s="4"/>
      <c r="D4" s="4"/>
      <c r="E4" s="5"/>
      <c r="F4" s="5"/>
      <c r="G4" s="5"/>
      <c r="H4" s="5"/>
      <c r="I4" s="5"/>
      <c r="J4" s="5"/>
      <c r="K4" s="5"/>
    </row>
    <row r="5" spans="1:11" x14ac:dyDescent="0.35">
      <c r="A5" s="6"/>
      <c r="B5" s="6"/>
      <c r="C5" s="6"/>
      <c r="D5" s="6"/>
      <c r="E5" s="7"/>
      <c r="F5" s="7"/>
      <c r="G5" s="7"/>
      <c r="H5" s="7"/>
      <c r="I5" s="7"/>
      <c r="J5" s="7"/>
      <c r="K5" s="7"/>
    </row>
    <row r="6" spans="1:11" ht="15.5" x14ac:dyDescent="0.35">
      <c r="A6" s="3" t="s">
        <v>1</v>
      </c>
      <c r="B6" s="3"/>
      <c r="C6" s="1"/>
      <c r="D6" s="1"/>
      <c r="E6" s="1"/>
      <c r="F6" s="1"/>
      <c r="G6" s="1" t="s">
        <v>2</v>
      </c>
      <c r="H6" s="1"/>
      <c r="I6" s="1"/>
      <c r="J6" s="1"/>
      <c r="K6" s="1"/>
    </row>
    <row r="7" spans="1:11" ht="15.5" x14ac:dyDescent="0.35">
      <c r="A7" s="1"/>
      <c r="B7" s="1"/>
      <c r="C7" s="1"/>
      <c r="D7" s="1"/>
      <c r="E7" s="1"/>
      <c r="F7" s="1"/>
      <c r="G7" s="1"/>
      <c r="H7" s="1"/>
      <c r="I7" s="1"/>
      <c r="J7" s="1"/>
      <c r="K7" s="1"/>
    </row>
    <row r="8" spans="1:11" ht="15" customHeight="1" x14ac:dyDescent="0.35">
      <c r="A8" s="8" t="s">
        <v>3</v>
      </c>
      <c r="B8" s="9"/>
      <c r="C8" s="9"/>
      <c r="D8" s="9"/>
      <c r="E8" s="9"/>
      <c r="F8" s="9"/>
      <c r="G8" s="9"/>
      <c r="H8" s="9"/>
      <c r="I8" s="9"/>
      <c r="J8" s="10"/>
      <c r="K8" s="7"/>
    </row>
    <row r="9" spans="1:11" x14ac:dyDescent="0.35">
      <c r="A9" s="9" t="s">
        <v>4</v>
      </c>
      <c r="B9" s="7"/>
      <c r="C9" s="7"/>
      <c r="D9" s="7"/>
      <c r="I9" s="7"/>
      <c r="J9" s="7"/>
      <c r="K9" s="7"/>
    </row>
    <row r="10" spans="1:11" x14ac:dyDescent="0.35">
      <c r="A10" s="9" t="s">
        <v>5</v>
      </c>
      <c r="B10" s="7"/>
      <c r="C10" s="7"/>
      <c r="D10" s="7"/>
      <c r="I10" s="7"/>
      <c r="J10" s="7"/>
      <c r="K10" s="7"/>
    </row>
    <row r="11" spans="1:11" x14ac:dyDescent="0.35">
      <c r="A11" s="9" t="s">
        <v>6</v>
      </c>
      <c r="B11" s="7"/>
      <c r="C11" s="7"/>
      <c r="D11" s="7"/>
      <c r="I11" s="7"/>
      <c r="J11" s="7"/>
      <c r="K11" s="7"/>
    </row>
    <row r="12" spans="1:11" x14ac:dyDescent="0.35">
      <c r="A12" s="9"/>
      <c r="B12" s="7"/>
      <c r="C12" s="7"/>
      <c r="D12" s="7"/>
      <c r="J12" s="7"/>
      <c r="K12" s="7"/>
    </row>
    <row r="13" spans="1:11" x14ac:dyDescent="0.35">
      <c r="A13" s="11" t="s">
        <v>7</v>
      </c>
      <c r="B13" s="12"/>
      <c r="C13" s="13"/>
      <c r="D13" s="13"/>
      <c r="E13" s="13"/>
      <c r="F13" s="14"/>
      <c r="G13" s="15" t="s">
        <v>8</v>
      </c>
      <c r="H13" s="16" t="s">
        <v>9</v>
      </c>
      <c r="I13" s="17"/>
      <c r="J13" s="7"/>
      <c r="K13" s="7"/>
    </row>
    <row r="14" spans="1:11" x14ac:dyDescent="0.35">
      <c r="A14" s="18" t="s">
        <v>10</v>
      </c>
      <c r="B14" s="19"/>
      <c r="C14" s="20" t="s">
        <v>10</v>
      </c>
      <c r="D14" s="21"/>
      <c r="E14" s="21"/>
      <c r="F14" s="22"/>
      <c r="G14" s="23"/>
      <c r="H14" s="24">
        <v>-2</v>
      </c>
      <c r="I14" s="25"/>
      <c r="J14" s="7"/>
      <c r="K14" s="7"/>
    </row>
    <row r="15" spans="1:11" x14ac:dyDescent="0.35">
      <c r="A15" s="18" t="s">
        <v>11</v>
      </c>
      <c r="B15" s="19"/>
      <c r="C15" s="20" t="s">
        <v>12</v>
      </c>
      <c r="D15" s="21"/>
      <c r="E15" s="21"/>
      <c r="F15" s="22"/>
      <c r="G15" s="23"/>
      <c r="H15" s="26" t="s">
        <v>13</v>
      </c>
      <c r="I15" s="27"/>
      <c r="J15" s="7"/>
      <c r="K15" s="7"/>
    </row>
    <row r="16" spans="1:11" ht="15" thickBot="1" x14ac:dyDescent="0.4">
      <c r="A16" s="18" t="s">
        <v>14</v>
      </c>
      <c r="B16" s="19"/>
      <c r="C16" s="20" t="s">
        <v>15</v>
      </c>
      <c r="D16" s="21"/>
      <c r="E16" s="21"/>
      <c r="F16" s="22"/>
      <c r="G16" s="23"/>
      <c r="H16" s="28" t="s">
        <v>16</v>
      </c>
      <c r="I16" s="29"/>
      <c r="J16" s="7"/>
      <c r="K16" s="7"/>
    </row>
    <row r="17" spans="1:11" ht="15" thickBot="1" x14ac:dyDescent="0.4">
      <c r="A17" s="30"/>
      <c r="B17" s="7"/>
      <c r="C17" s="7" t="s">
        <v>17</v>
      </c>
      <c r="D17" s="7"/>
      <c r="E17" s="7"/>
      <c r="F17" s="7" t="s">
        <v>18</v>
      </c>
      <c r="G17" s="7"/>
      <c r="H17" s="7"/>
      <c r="I17" s="163"/>
      <c r="J17" s="7"/>
      <c r="K17" s="7"/>
    </row>
    <row r="18" spans="1:11" x14ac:dyDescent="0.35">
      <c r="A18" s="30"/>
      <c r="B18" s="7"/>
      <c r="C18" s="7"/>
      <c r="D18" s="7"/>
      <c r="E18" s="7"/>
      <c r="F18" s="7"/>
      <c r="G18" s="7"/>
      <c r="H18" s="7"/>
      <c r="I18" s="7"/>
      <c r="J18" s="7"/>
      <c r="K18" s="7"/>
    </row>
    <row r="19" spans="1:11" ht="15" customHeight="1" x14ac:dyDescent="0.35">
      <c r="A19" s="246" t="s">
        <v>19</v>
      </c>
      <c r="B19" s="246"/>
      <c r="C19" s="246"/>
      <c r="D19" s="246"/>
      <c r="E19" s="246"/>
      <c r="F19" s="246"/>
      <c r="G19" s="246"/>
      <c r="H19" s="246"/>
      <c r="I19" s="246"/>
      <c r="J19" s="246"/>
      <c r="K19" s="32"/>
    </row>
    <row r="20" spans="1:11" ht="15" thickBot="1" x14ac:dyDescent="0.4">
      <c r="A20" s="7" t="s">
        <v>20</v>
      </c>
      <c r="B20" s="7"/>
      <c r="C20" s="7"/>
      <c r="D20" s="7"/>
      <c r="E20" s="7"/>
      <c r="F20" s="7"/>
      <c r="G20" s="7"/>
      <c r="H20" s="7"/>
      <c r="I20" s="7"/>
      <c r="J20" s="7"/>
      <c r="K20" s="7"/>
    </row>
    <row r="21" spans="1:11" ht="15" thickBot="1" x14ac:dyDescent="0.4">
      <c r="A21" s="33" t="s">
        <v>21</v>
      </c>
      <c r="B21" s="21"/>
      <c r="C21" s="21"/>
      <c r="D21" s="15" t="s">
        <v>22</v>
      </c>
      <c r="E21" s="7"/>
      <c r="F21" s="7" t="s">
        <v>23</v>
      </c>
      <c r="G21" s="7"/>
      <c r="H21" s="7"/>
      <c r="I21" s="163"/>
      <c r="K21" s="7"/>
    </row>
    <row r="22" spans="1:11" x14ac:dyDescent="0.35">
      <c r="A22" s="34"/>
      <c r="B22" s="7"/>
      <c r="C22" s="7">
        <v>0</v>
      </c>
      <c r="D22" s="35">
        <v>0</v>
      </c>
      <c r="E22" s="7"/>
      <c r="F22" s="7"/>
      <c r="G22" s="7"/>
      <c r="H22" s="7"/>
      <c r="I22" s="7"/>
      <c r="J22" s="7"/>
      <c r="K22" s="7"/>
    </row>
    <row r="23" spans="1:11" x14ac:dyDescent="0.35">
      <c r="A23" s="20"/>
      <c r="B23" s="21"/>
      <c r="C23" s="36" t="s">
        <v>24</v>
      </c>
      <c r="D23" s="23">
        <v>3</v>
      </c>
      <c r="E23" s="7"/>
      <c r="F23" s="7"/>
      <c r="G23" s="7"/>
      <c r="H23" s="7"/>
      <c r="I23" s="7"/>
      <c r="J23" s="7"/>
      <c r="K23" s="7"/>
    </row>
    <row r="24" spans="1:11" x14ac:dyDescent="0.35">
      <c r="A24" s="37"/>
      <c r="B24" s="38"/>
      <c r="C24" s="39" t="s">
        <v>25</v>
      </c>
      <c r="D24" s="40">
        <v>5</v>
      </c>
      <c r="E24" s="7"/>
      <c r="F24" s="7"/>
      <c r="G24" s="7"/>
      <c r="H24" s="7"/>
      <c r="I24" s="7"/>
      <c r="J24" s="7"/>
      <c r="K24" s="7"/>
    </row>
    <row r="25" spans="1:11" x14ac:dyDescent="0.35">
      <c r="A25" s="7"/>
      <c r="B25" s="7"/>
      <c r="C25" s="7"/>
      <c r="D25" s="7"/>
      <c r="E25" s="7"/>
      <c r="F25" s="7"/>
      <c r="G25" s="7"/>
      <c r="H25" s="7"/>
      <c r="I25" s="7"/>
      <c r="J25" s="7"/>
      <c r="K25" s="7"/>
    </row>
    <row r="26" spans="1:11" x14ac:dyDescent="0.35">
      <c r="A26" s="7"/>
      <c r="B26" s="7"/>
      <c r="C26" s="7"/>
      <c r="D26" s="7"/>
      <c r="E26" s="7"/>
      <c r="F26" s="7"/>
      <c r="G26" s="7"/>
      <c r="H26" s="7"/>
      <c r="I26" s="7"/>
      <c r="J26" s="7"/>
      <c r="K26" s="7"/>
    </row>
    <row r="27" spans="1:11" x14ac:dyDescent="0.35">
      <c r="A27" s="7"/>
      <c r="B27" s="7"/>
      <c r="C27" s="7"/>
      <c r="D27" s="7"/>
      <c r="E27" s="7"/>
      <c r="F27" s="7"/>
      <c r="G27" s="7"/>
      <c r="H27" s="7"/>
      <c r="I27" s="7"/>
      <c r="J27" s="7"/>
      <c r="K27" s="7"/>
    </row>
    <row r="28" spans="1:11" x14ac:dyDescent="0.35">
      <c r="A28" s="246" t="s">
        <v>26</v>
      </c>
      <c r="B28" s="246"/>
      <c r="C28" s="246"/>
      <c r="D28" s="246"/>
      <c r="E28" s="246"/>
      <c r="F28" s="246"/>
      <c r="G28" s="246"/>
      <c r="H28" s="246"/>
      <c r="I28" s="246"/>
      <c r="J28" s="246"/>
      <c r="K28" s="32"/>
    </row>
    <row r="29" spans="1:11" x14ac:dyDescent="0.35">
      <c r="A29" s="7" t="s">
        <v>27</v>
      </c>
      <c r="B29" s="7"/>
      <c r="C29" s="7"/>
      <c r="D29" s="7"/>
      <c r="E29" s="7"/>
      <c r="F29" s="7"/>
      <c r="G29" s="7"/>
      <c r="H29" s="7"/>
      <c r="I29" s="7"/>
      <c r="J29" s="7"/>
      <c r="K29" s="7"/>
    </row>
    <row r="30" spans="1:11" ht="15" thickBot="1" x14ac:dyDescent="0.4">
      <c r="A30" s="9"/>
      <c r="B30" s="9"/>
      <c r="C30" s="7"/>
      <c r="D30" s="7"/>
      <c r="E30" s="7"/>
      <c r="F30" s="7"/>
      <c r="G30" s="7"/>
      <c r="H30" s="7"/>
      <c r="I30" s="7"/>
      <c r="J30" s="7"/>
      <c r="K30" s="7"/>
    </row>
    <row r="31" spans="1:11" ht="15" thickBot="1" x14ac:dyDescent="0.4">
      <c r="A31" s="33" t="s">
        <v>21</v>
      </c>
      <c r="B31" s="21"/>
      <c r="C31" s="21"/>
      <c r="D31" s="15" t="s">
        <v>22</v>
      </c>
      <c r="E31" s="7"/>
      <c r="F31" s="7" t="s">
        <v>28</v>
      </c>
      <c r="G31" s="7"/>
      <c r="H31" s="7"/>
      <c r="I31" s="163"/>
      <c r="K31" s="7"/>
    </row>
    <row r="32" spans="1:11" x14ac:dyDescent="0.35">
      <c r="A32" s="34"/>
      <c r="B32" s="7"/>
      <c r="C32" s="7">
        <v>3</v>
      </c>
      <c r="D32" s="35">
        <v>1</v>
      </c>
      <c r="E32" s="7"/>
      <c r="F32" s="7"/>
      <c r="G32" s="7"/>
      <c r="H32" s="7"/>
      <c r="I32" s="7"/>
      <c r="J32" s="7"/>
      <c r="K32" s="7"/>
    </row>
    <row r="33" spans="1:11" x14ac:dyDescent="0.35">
      <c r="A33" s="20"/>
      <c r="B33" s="21"/>
      <c r="C33" s="21">
        <v>4</v>
      </c>
      <c r="D33" s="23">
        <v>2</v>
      </c>
      <c r="E33" s="7"/>
      <c r="F33" s="7"/>
      <c r="G33" s="7"/>
      <c r="H33" s="7"/>
      <c r="I33" s="7"/>
      <c r="J33" s="7"/>
      <c r="K33" s="7"/>
    </row>
    <row r="34" spans="1:11" x14ac:dyDescent="0.35">
      <c r="A34" s="20"/>
      <c r="B34" s="21"/>
      <c r="C34" s="21"/>
      <c r="D34" s="23"/>
      <c r="E34" s="7"/>
      <c r="F34" s="7"/>
      <c r="G34" s="7"/>
      <c r="H34" s="7"/>
      <c r="I34" s="7"/>
      <c r="J34" s="7"/>
      <c r="K34" s="7"/>
    </row>
    <row r="35" spans="1:11" x14ac:dyDescent="0.35">
      <c r="A35" s="37"/>
      <c r="B35" s="38"/>
      <c r="C35" s="39"/>
      <c r="D35" s="40"/>
      <c r="E35" s="7"/>
      <c r="F35" s="7"/>
      <c r="G35" s="7"/>
      <c r="H35" s="7"/>
      <c r="I35" s="7"/>
      <c r="J35" s="7"/>
      <c r="K35" s="7"/>
    </row>
    <row r="36" spans="1:11" x14ac:dyDescent="0.35">
      <c r="A36" s="20"/>
      <c r="B36" s="21"/>
      <c r="C36" s="22"/>
      <c r="D36" s="23"/>
      <c r="E36" s="7"/>
      <c r="F36" s="7"/>
      <c r="G36" s="7"/>
      <c r="H36" s="7"/>
      <c r="I36" s="7"/>
      <c r="J36" s="7"/>
      <c r="K36" s="7"/>
    </row>
    <row r="37" spans="1:11" x14ac:dyDescent="0.35">
      <c r="A37" s="7"/>
      <c r="B37" s="7"/>
      <c r="C37" s="7"/>
      <c r="D37" s="7"/>
      <c r="E37" s="7"/>
      <c r="F37" s="7"/>
      <c r="G37" s="7"/>
      <c r="H37" s="7"/>
      <c r="I37" s="7"/>
      <c r="J37" s="7"/>
      <c r="K37" s="7"/>
    </row>
    <row r="38" spans="1:11" x14ac:dyDescent="0.35">
      <c r="A38" s="7"/>
      <c r="B38" s="7"/>
      <c r="C38" s="7"/>
      <c r="D38" s="7"/>
      <c r="E38" s="7"/>
      <c r="F38" s="7"/>
      <c r="G38" s="7"/>
      <c r="H38" s="7"/>
      <c r="I38" s="7"/>
      <c r="J38" s="7"/>
      <c r="K38" s="7"/>
    </row>
    <row r="39" spans="1:11" x14ac:dyDescent="0.35">
      <c r="A39" s="246" t="s">
        <v>29</v>
      </c>
      <c r="B39" s="246"/>
      <c r="C39" s="246"/>
      <c r="D39" s="246"/>
      <c r="E39" s="246"/>
      <c r="F39" s="246"/>
      <c r="G39" s="246"/>
      <c r="H39" s="246"/>
      <c r="I39" s="246"/>
      <c r="J39" s="246"/>
      <c r="K39" s="32"/>
    </row>
    <row r="40" spans="1:11" ht="16.5" customHeight="1" x14ac:dyDescent="0.35">
      <c r="A40" s="242" t="s">
        <v>30</v>
      </c>
      <c r="B40" s="242"/>
      <c r="C40" s="242"/>
      <c r="D40" s="242"/>
      <c r="E40" s="242"/>
      <c r="F40" s="242"/>
      <c r="G40" s="242"/>
      <c r="H40" s="242"/>
      <c r="I40" s="242"/>
      <c r="J40" s="41"/>
      <c r="K40" s="32"/>
    </row>
    <row r="41" spans="1:11" x14ac:dyDescent="0.35">
      <c r="A41" s="9" t="s">
        <v>31</v>
      </c>
      <c r="B41" s="9"/>
      <c r="C41" s="7"/>
      <c r="D41" s="7"/>
      <c r="E41" s="7"/>
      <c r="F41" s="7"/>
      <c r="G41" s="7"/>
      <c r="H41" s="7"/>
      <c r="I41" s="7"/>
      <c r="J41" s="7"/>
      <c r="K41" s="7"/>
    </row>
    <row r="42" spans="1:11" ht="15" thickBot="1" x14ac:dyDescent="0.4">
      <c r="A42" s="9"/>
      <c r="B42" s="9"/>
      <c r="C42" s="7"/>
      <c r="D42" s="7"/>
      <c r="E42" s="7"/>
      <c r="F42" s="7"/>
      <c r="G42" s="7"/>
      <c r="H42" s="7"/>
      <c r="I42" s="7"/>
      <c r="J42" s="7"/>
      <c r="K42" s="7"/>
    </row>
    <row r="43" spans="1:11" ht="15" thickBot="1" x14ac:dyDescent="0.4">
      <c r="A43" s="33" t="s">
        <v>21</v>
      </c>
      <c r="B43" s="21"/>
      <c r="C43" s="21"/>
      <c r="D43" s="15" t="s">
        <v>22</v>
      </c>
      <c r="E43" s="7"/>
      <c r="F43" s="7" t="s">
        <v>32</v>
      </c>
      <c r="G43" s="7"/>
      <c r="H43" s="7"/>
      <c r="I43" s="163"/>
      <c r="K43" s="7"/>
    </row>
    <row r="44" spans="1:11" x14ac:dyDescent="0.35">
      <c r="A44" s="34"/>
      <c r="B44" s="7"/>
      <c r="C44" s="7">
        <v>0</v>
      </c>
      <c r="D44" s="35">
        <v>0</v>
      </c>
      <c r="E44" s="7"/>
      <c r="F44" s="7"/>
      <c r="G44" s="7"/>
      <c r="H44" s="7"/>
      <c r="I44" s="7"/>
      <c r="J44" s="7"/>
      <c r="K44" s="7"/>
    </row>
    <row r="45" spans="1:11" x14ac:dyDescent="0.35">
      <c r="A45" s="34"/>
      <c r="B45" s="7"/>
      <c r="C45" s="7">
        <v>1</v>
      </c>
      <c r="D45" s="35">
        <v>1</v>
      </c>
      <c r="E45" s="7"/>
      <c r="F45" s="7"/>
      <c r="G45" s="7"/>
      <c r="H45" s="7"/>
      <c r="I45" s="7"/>
      <c r="J45" s="7"/>
      <c r="K45" s="7"/>
    </row>
    <row r="46" spans="1:11" x14ac:dyDescent="0.35">
      <c r="A46" s="20"/>
      <c r="B46" s="21"/>
      <c r="C46" s="21">
        <v>2</v>
      </c>
      <c r="D46" s="23">
        <v>2</v>
      </c>
      <c r="E46" s="7"/>
      <c r="F46" s="7"/>
      <c r="G46" s="7"/>
      <c r="H46" s="7"/>
      <c r="I46" s="7"/>
      <c r="J46" s="7"/>
      <c r="K46" s="7"/>
    </row>
    <row r="47" spans="1:11" x14ac:dyDescent="0.35">
      <c r="A47" s="20"/>
      <c r="B47" s="21"/>
      <c r="C47" s="21">
        <v>3</v>
      </c>
      <c r="D47" s="23">
        <v>3</v>
      </c>
      <c r="E47" s="7"/>
      <c r="F47" s="7"/>
      <c r="G47" s="7"/>
      <c r="H47" s="7"/>
      <c r="I47" s="7"/>
      <c r="J47" s="7"/>
      <c r="K47" s="7"/>
    </row>
    <row r="48" spans="1:11" x14ac:dyDescent="0.35">
      <c r="A48" s="37"/>
      <c r="B48" s="38"/>
      <c r="C48" s="39" t="s">
        <v>33</v>
      </c>
      <c r="D48" s="40">
        <v>4</v>
      </c>
      <c r="E48" s="7"/>
      <c r="F48" s="7"/>
      <c r="G48" s="7"/>
      <c r="H48" s="7"/>
      <c r="I48" s="7"/>
      <c r="J48" s="7"/>
      <c r="K48" s="7"/>
    </row>
    <row r="49" spans="1:11" x14ac:dyDescent="0.35">
      <c r="A49" s="7"/>
      <c r="B49" s="7"/>
      <c r="C49" s="42"/>
      <c r="D49" s="7"/>
      <c r="E49" s="7"/>
      <c r="F49" s="7"/>
      <c r="G49" s="7"/>
      <c r="H49" s="7"/>
      <c r="I49" s="7"/>
      <c r="J49" s="7"/>
      <c r="K49" s="7"/>
    </row>
    <row r="50" spans="1:11" x14ac:dyDescent="0.35">
      <c r="A50" s="7"/>
      <c r="B50" s="7"/>
      <c r="C50" s="7"/>
      <c r="D50" s="7"/>
      <c r="E50" s="7"/>
      <c r="F50" s="7"/>
      <c r="G50" s="7"/>
      <c r="H50" s="7"/>
      <c r="I50" s="7"/>
      <c r="J50" s="7"/>
      <c r="K50" s="7"/>
    </row>
    <row r="51" spans="1:11" ht="15.5" x14ac:dyDescent="0.35">
      <c r="A51" s="3" t="s">
        <v>34</v>
      </c>
      <c r="B51" s="3"/>
      <c r="C51" s="1"/>
      <c r="D51" s="1"/>
      <c r="E51" s="1"/>
      <c r="F51" s="1"/>
      <c r="G51" s="1" t="s">
        <v>2</v>
      </c>
      <c r="H51" s="1"/>
      <c r="I51" s="1"/>
      <c r="J51" s="1"/>
      <c r="K51" s="1"/>
    </row>
    <row r="52" spans="1:11" x14ac:dyDescent="0.35">
      <c r="A52" s="234" t="s">
        <v>35</v>
      </c>
      <c r="B52" s="234"/>
      <c r="C52" s="234"/>
      <c r="D52" s="234"/>
      <c r="E52" s="234"/>
      <c r="F52" s="234"/>
      <c r="G52" s="234"/>
      <c r="H52" s="234"/>
      <c r="I52" s="234"/>
      <c r="J52" s="234"/>
      <c r="K52" s="7"/>
    </row>
    <row r="53" spans="1:11" x14ac:dyDescent="0.35">
      <c r="A53" s="7" t="s">
        <v>36</v>
      </c>
      <c r="B53" s="7"/>
      <c r="C53" s="7"/>
      <c r="D53" s="7"/>
      <c r="E53" s="7"/>
      <c r="F53" s="7"/>
      <c r="G53" s="7"/>
      <c r="H53" s="7"/>
      <c r="I53" s="9"/>
      <c r="J53" s="10"/>
      <c r="K53" s="7"/>
    </row>
    <row r="54" spans="1:11" ht="15" thickBot="1" x14ac:dyDescent="0.4">
      <c r="A54" s="9" t="s">
        <v>37</v>
      </c>
      <c r="B54" s="43"/>
      <c r="C54" s="43"/>
      <c r="D54" s="43"/>
      <c r="E54" s="43"/>
      <c r="F54" s="43"/>
      <c r="G54" s="43"/>
      <c r="H54" s="43"/>
      <c r="I54" s="43"/>
      <c r="J54" s="10"/>
      <c r="K54" s="7"/>
    </row>
    <row r="55" spans="1:11" ht="15" thickBot="1" x14ac:dyDescent="0.4">
      <c r="A55" s="11" t="s">
        <v>21</v>
      </c>
      <c r="B55" s="21"/>
      <c r="C55" s="21"/>
      <c r="D55" s="15" t="s">
        <v>22</v>
      </c>
      <c r="E55" s="7"/>
      <c r="F55" s="7" t="s">
        <v>28</v>
      </c>
      <c r="G55" s="7"/>
      <c r="H55" s="7"/>
      <c r="I55" s="163"/>
      <c r="K55" s="7"/>
    </row>
    <row r="56" spans="1:11" x14ac:dyDescent="0.35">
      <c r="A56" s="20"/>
      <c r="B56" s="21"/>
      <c r="C56" s="21" t="s">
        <v>38</v>
      </c>
      <c r="D56" s="23">
        <v>0</v>
      </c>
      <c r="E56" s="7"/>
      <c r="F56" s="7"/>
      <c r="G56" s="7"/>
      <c r="H56" s="7"/>
      <c r="I56" s="7"/>
      <c r="J56" s="7"/>
      <c r="K56" s="7"/>
    </row>
    <row r="57" spans="1:11" x14ac:dyDescent="0.35">
      <c r="A57" s="37"/>
      <c r="B57" s="38"/>
      <c r="C57" s="38" t="s">
        <v>39</v>
      </c>
      <c r="D57" s="40">
        <v>2</v>
      </c>
      <c r="E57" s="7"/>
      <c r="F57" s="7"/>
      <c r="G57" s="7"/>
      <c r="H57" s="7"/>
      <c r="I57" s="7"/>
      <c r="J57" s="7"/>
      <c r="K57" s="7"/>
    </row>
    <row r="58" spans="1:11" x14ac:dyDescent="0.35">
      <c r="A58" s="7"/>
      <c r="B58" s="7"/>
      <c r="C58" s="7"/>
      <c r="D58" s="7"/>
      <c r="E58" s="7"/>
      <c r="F58" s="7"/>
      <c r="G58" s="7"/>
      <c r="H58" s="7"/>
      <c r="I58" s="7"/>
      <c r="J58" s="7"/>
      <c r="K58" s="7"/>
    </row>
    <row r="59" spans="1:11" ht="60" customHeight="1" x14ac:dyDescent="0.35">
      <c r="A59" s="242" t="s">
        <v>230</v>
      </c>
      <c r="B59" s="242"/>
      <c r="C59" s="242"/>
      <c r="D59" s="242"/>
      <c r="E59" s="242"/>
      <c r="F59" s="242"/>
      <c r="G59" s="242"/>
      <c r="H59" s="242"/>
      <c r="I59" s="242"/>
      <c r="J59" s="41"/>
      <c r="K59" s="7"/>
    </row>
    <row r="60" spans="1:11" ht="30" customHeight="1" x14ac:dyDescent="0.35">
      <c r="A60" s="102"/>
      <c r="B60" s="102"/>
      <c r="C60" s="102"/>
      <c r="D60" s="102"/>
      <c r="E60" s="102"/>
      <c r="F60" s="102"/>
      <c r="G60" s="102"/>
      <c r="H60" s="102"/>
      <c r="I60" s="102"/>
      <c r="J60" s="102"/>
      <c r="K60" s="7"/>
    </row>
    <row r="61" spans="1:11" ht="15.75" customHeight="1" x14ac:dyDescent="0.35">
      <c r="A61" s="235"/>
      <c r="B61" s="235"/>
      <c r="C61" s="235"/>
      <c r="D61" s="235"/>
      <c r="E61" s="235"/>
      <c r="F61" s="235"/>
      <c r="G61" s="235"/>
      <c r="H61" s="235"/>
      <c r="I61" s="235"/>
      <c r="J61" s="10"/>
      <c r="K61" s="7"/>
    </row>
    <row r="62" spans="1:11" x14ac:dyDescent="0.35">
      <c r="A62" s="11" t="s">
        <v>7</v>
      </c>
      <c r="B62" s="12"/>
      <c r="C62" s="13"/>
      <c r="D62" s="13"/>
      <c r="E62" s="13"/>
      <c r="F62" s="14"/>
      <c r="G62" s="15" t="s">
        <v>8</v>
      </c>
      <c r="H62" s="16" t="s">
        <v>9</v>
      </c>
      <c r="I62" s="17"/>
      <c r="K62" s="7"/>
    </row>
    <row r="63" spans="1:11" x14ac:dyDescent="0.35">
      <c r="A63" s="18" t="s">
        <v>10</v>
      </c>
      <c r="B63" s="19"/>
      <c r="C63" s="20" t="s">
        <v>10</v>
      </c>
      <c r="D63" s="21"/>
      <c r="E63" s="21"/>
      <c r="F63" s="22"/>
      <c r="G63" s="23"/>
      <c r="H63" s="24">
        <v>-2</v>
      </c>
      <c r="I63" s="25"/>
      <c r="J63" s="7"/>
      <c r="K63" s="7"/>
    </row>
    <row r="64" spans="1:11" x14ac:dyDescent="0.35">
      <c r="A64" s="18" t="s">
        <v>11</v>
      </c>
      <c r="B64" s="19"/>
      <c r="C64" s="20" t="s">
        <v>12</v>
      </c>
      <c r="D64" s="21"/>
      <c r="E64" s="21"/>
      <c r="F64" s="22"/>
      <c r="G64" s="23"/>
      <c r="H64" s="26" t="s">
        <v>13</v>
      </c>
      <c r="I64" s="27"/>
      <c r="J64" s="7"/>
      <c r="K64" s="7"/>
    </row>
    <row r="65" spans="1:11" ht="15" thickBot="1" x14ac:dyDescent="0.4">
      <c r="A65" s="18" t="s">
        <v>14</v>
      </c>
      <c r="B65" s="19"/>
      <c r="C65" s="20" t="s">
        <v>15</v>
      </c>
      <c r="D65" s="21"/>
      <c r="E65" s="21"/>
      <c r="F65" s="22"/>
      <c r="G65" s="23"/>
      <c r="H65" s="28" t="s">
        <v>16</v>
      </c>
      <c r="I65" s="29"/>
      <c r="K65" s="7"/>
    </row>
    <row r="66" spans="1:11" ht="15" thickBot="1" x14ac:dyDescent="0.4">
      <c r="A66" s="30"/>
      <c r="B66" s="7"/>
      <c r="C66" s="7" t="s">
        <v>17</v>
      </c>
      <c r="D66" s="7"/>
      <c r="E66" s="7"/>
      <c r="F66" s="7" t="s">
        <v>18</v>
      </c>
      <c r="G66" s="7"/>
      <c r="H66" s="7"/>
      <c r="I66" s="163"/>
      <c r="J66" s="7"/>
      <c r="K66" s="7"/>
    </row>
    <row r="67" spans="1:11" x14ac:dyDescent="0.35">
      <c r="A67" s="7"/>
      <c r="B67" s="7"/>
      <c r="C67" s="7"/>
      <c r="D67" s="7"/>
      <c r="E67" s="7"/>
      <c r="F67" s="7"/>
      <c r="G67" s="7"/>
      <c r="H67" s="7"/>
      <c r="I67" s="7"/>
      <c r="J67" s="7"/>
      <c r="K67" s="7"/>
    </row>
    <row r="68" spans="1:11" ht="15" thickBot="1" x14ac:dyDescent="0.4">
      <c r="A68" s="9" t="s">
        <v>40</v>
      </c>
      <c r="B68" s="7"/>
      <c r="C68" s="7"/>
      <c r="D68" s="7"/>
      <c r="E68" s="7"/>
      <c r="F68" s="7"/>
      <c r="G68" s="7"/>
      <c r="H68" s="7"/>
      <c r="I68" s="7"/>
      <c r="J68" s="7"/>
      <c r="K68" s="7"/>
    </row>
    <row r="69" spans="1:11" ht="15" thickBot="1" x14ac:dyDescent="0.4">
      <c r="A69" s="44" t="s">
        <v>21</v>
      </c>
      <c r="B69" s="45"/>
      <c r="C69" s="45"/>
      <c r="D69" s="46"/>
      <c r="E69" s="47" t="s">
        <v>22</v>
      </c>
      <c r="F69" s="7" t="s">
        <v>28</v>
      </c>
      <c r="G69" s="7"/>
      <c r="H69" s="7"/>
      <c r="I69" s="163"/>
      <c r="K69" s="7"/>
    </row>
    <row r="70" spans="1:11" x14ac:dyDescent="0.35">
      <c r="A70" s="28" t="s">
        <v>41</v>
      </c>
      <c r="B70" s="48"/>
      <c r="C70" s="48"/>
      <c r="D70" s="49"/>
      <c r="E70" s="22">
        <v>-1</v>
      </c>
      <c r="F70" s="7"/>
      <c r="G70" s="7"/>
      <c r="H70" s="7"/>
      <c r="I70" s="7"/>
      <c r="J70" s="7"/>
      <c r="K70" s="7"/>
    </row>
    <row r="71" spans="1:11" x14ac:dyDescent="0.35">
      <c r="A71" s="50" t="s">
        <v>42</v>
      </c>
      <c r="B71" s="51"/>
      <c r="C71" s="48"/>
      <c r="D71" s="49"/>
      <c r="E71" s="22">
        <v>1</v>
      </c>
      <c r="F71" s="7"/>
      <c r="G71" s="7"/>
      <c r="H71" s="7"/>
      <c r="I71" s="7"/>
      <c r="J71" s="7"/>
      <c r="K71" s="7"/>
    </row>
    <row r="72" spans="1:11" x14ac:dyDescent="0.35">
      <c r="A72" s="236" t="s">
        <v>43</v>
      </c>
      <c r="B72" s="237"/>
      <c r="C72" s="237"/>
      <c r="D72" s="238"/>
      <c r="E72" s="52">
        <v>2</v>
      </c>
      <c r="F72" s="7"/>
      <c r="G72" s="7"/>
      <c r="H72" s="7"/>
      <c r="I72" s="7"/>
      <c r="J72" s="7"/>
      <c r="K72" s="7"/>
    </row>
    <row r="73" spans="1:11" x14ac:dyDescent="0.35">
      <c r="A73" s="6"/>
      <c r="B73" s="6"/>
      <c r="C73" s="6"/>
      <c r="D73" s="6"/>
      <c r="E73" s="7"/>
      <c r="F73" s="7"/>
      <c r="G73" s="7"/>
      <c r="H73" s="7"/>
      <c r="I73" s="7"/>
      <c r="J73" s="7"/>
      <c r="K73" s="7"/>
    </row>
    <row r="74" spans="1:11" ht="15" thickBot="1" x14ac:dyDescent="0.4">
      <c r="A74" s="9" t="s">
        <v>44</v>
      </c>
      <c r="B74" s="7"/>
      <c r="C74" s="7"/>
      <c r="D74" s="7"/>
      <c r="E74" s="7"/>
      <c r="F74" s="7"/>
      <c r="G74" s="7"/>
      <c r="H74" s="7"/>
      <c r="I74" s="7"/>
      <c r="J74" s="7"/>
      <c r="K74" s="7"/>
    </row>
    <row r="75" spans="1:11" ht="15" thickBot="1" x14ac:dyDescent="0.4">
      <c r="A75" s="44" t="s">
        <v>21</v>
      </c>
      <c r="B75" s="45"/>
      <c r="C75" s="45"/>
      <c r="D75" s="46"/>
      <c r="E75" s="47" t="s">
        <v>22</v>
      </c>
      <c r="F75" s="7" t="s">
        <v>28</v>
      </c>
      <c r="G75" s="7"/>
      <c r="H75" s="7"/>
      <c r="I75" s="163"/>
      <c r="K75" s="7"/>
    </row>
    <row r="76" spans="1:11" x14ac:dyDescent="0.35">
      <c r="A76" s="28" t="s">
        <v>41</v>
      </c>
      <c r="B76" s="48"/>
      <c r="C76" s="48"/>
      <c r="D76" s="49"/>
      <c r="E76" s="22">
        <v>-1</v>
      </c>
      <c r="F76" s="7"/>
      <c r="G76" s="7"/>
      <c r="H76" s="7"/>
      <c r="I76" s="7"/>
      <c r="J76" s="7"/>
      <c r="K76" s="7"/>
    </row>
    <row r="77" spans="1:11" x14ac:dyDescent="0.35">
      <c r="A77" s="50" t="s">
        <v>42</v>
      </c>
      <c r="B77" s="51"/>
      <c r="C77" s="48"/>
      <c r="D77" s="49"/>
      <c r="E77" s="22">
        <v>1</v>
      </c>
      <c r="F77" s="7"/>
      <c r="G77" s="7"/>
      <c r="H77" s="7"/>
      <c r="I77" s="7"/>
      <c r="J77" s="7"/>
      <c r="K77" s="7"/>
    </row>
    <row r="78" spans="1:11" x14ac:dyDescent="0.35">
      <c r="A78" s="239" t="s">
        <v>43</v>
      </c>
      <c r="B78" s="240"/>
      <c r="C78" s="240"/>
      <c r="D78" s="241"/>
      <c r="E78" s="52">
        <v>2</v>
      </c>
      <c r="F78" s="7"/>
      <c r="G78" s="7"/>
      <c r="H78" s="7"/>
      <c r="I78" s="7"/>
      <c r="J78" s="7"/>
      <c r="K78" s="7"/>
    </row>
    <row r="79" spans="1:11" x14ac:dyDescent="0.35">
      <c r="A79" s="6"/>
      <c r="B79" s="6"/>
      <c r="C79" s="6"/>
      <c r="D79" s="6"/>
      <c r="E79" s="7"/>
      <c r="F79" s="7"/>
      <c r="G79" s="7"/>
      <c r="H79" s="7"/>
      <c r="I79" s="7"/>
      <c r="J79" s="7"/>
      <c r="K79" s="7"/>
    </row>
    <row r="80" spans="1:11" ht="29.25" customHeight="1" x14ac:dyDescent="0.35">
      <c r="A80" s="243" t="s">
        <v>231</v>
      </c>
      <c r="B80" s="243"/>
      <c r="C80" s="243"/>
      <c r="D80" s="243"/>
      <c r="E80" s="243"/>
      <c r="F80" s="243"/>
      <c r="G80" s="243"/>
      <c r="H80" s="243"/>
      <c r="I80" s="243"/>
      <c r="J80" s="7"/>
      <c r="K80" s="7"/>
    </row>
    <row r="81" spans="1:11" ht="15" thickBot="1" x14ac:dyDescent="0.4">
      <c r="A81" s="7"/>
      <c r="B81" s="7"/>
      <c r="C81" s="7"/>
      <c r="D81" s="7"/>
      <c r="E81" s="7"/>
      <c r="F81" s="7"/>
      <c r="G81" s="7"/>
      <c r="H81" s="7"/>
      <c r="I81" s="7"/>
      <c r="J81" s="7"/>
      <c r="K81" s="7"/>
    </row>
    <row r="82" spans="1:11" ht="15" thickBot="1" x14ac:dyDescent="0.4">
      <c r="A82" s="11" t="s">
        <v>21</v>
      </c>
      <c r="B82" s="21"/>
      <c r="C82" s="21"/>
      <c r="D82" s="15" t="s">
        <v>22</v>
      </c>
      <c r="E82" s="7"/>
      <c r="F82" s="7" t="s">
        <v>28</v>
      </c>
      <c r="G82" s="7"/>
      <c r="H82" s="7"/>
      <c r="I82" s="163"/>
      <c r="K82" s="7"/>
    </row>
    <row r="83" spans="1:11" x14ac:dyDescent="0.35">
      <c r="A83" s="20" t="s">
        <v>38</v>
      </c>
      <c r="B83" s="21"/>
      <c r="C83" s="21"/>
      <c r="D83" s="23">
        <v>-1</v>
      </c>
      <c r="E83" s="7"/>
      <c r="F83" s="7"/>
      <c r="G83" s="7"/>
      <c r="H83" s="7"/>
      <c r="I83" s="7"/>
      <c r="K83" s="7"/>
    </row>
    <row r="84" spans="1:11" x14ac:dyDescent="0.35">
      <c r="A84" s="53" t="s">
        <v>45</v>
      </c>
      <c r="B84" s="21"/>
      <c r="C84" s="21"/>
      <c r="D84" s="23">
        <v>1</v>
      </c>
      <c r="E84" s="7"/>
      <c r="F84" s="7"/>
      <c r="G84" s="7"/>
      <c r="H84" s="7"/>
      <c r="I84" s="7"/>
      <c r="J84" s="7"/>
      <c r="K84" s="7"/>
    </row>
    <row r="85" spans="1:11" x14ac:dyDescent="0.35">
      <c r="A85" s="54" t="s">
        <v>46</v>
      </c>
      <c r="B85" s="38"/>
      <c r="C85" s="38"/>
      <c r="D85" s="40">
        <v>2</v>
      </c>
      <c r="E85" s="7"/>
      <c r="F85" s="7"/>
      <c r="G85" s="7"/>
      <c r="H85" s="7"/>
      <c r="I85" s="7"/>
      <c r="J85" s="7"/>
      <c r="K85" s="7"/>
    </row>
    <row r="86" spans="1:11" x14ac:dyDescent="0.35">
      <c r="A86" s="55"/>
      <c r="B86" s="7"/>
      <c r="C86" s="7"/>
      <c r="D86" s="7"/>
      <c r="E86" s="7"/>
      <c r="F86" s="7"/>
      <c r="G86" s="7"/>
      <c r="H86" s="7"/>
      <c r="I86" s="7"/>
      <c r="J86" s="7"/>
      <c r="K86" s="7"/>
    </row>
    <row r="87" spans="1:11" ht="42.75" customHeight="1" x14ac:dyDescent="0.35">
      <c r="A87" s="234" t="s">
        <v>228</v>
      </c>
      <c r="B87" s="234"/>
      <c r="C87" s="234"/>
      <c r="D87" s="234"/>
      <c r="E87" s="234"/>
      <c r="F87" s="234"/>
      <c r="G87" s="234"/>
      <c r="H87" s="234"/>
      <c r="I87" s="234"/>
      <c r="J87" s="234"/>
      <c r="K87" s="7"/>
    </row>
    <row r="88" spans="1:11" ht="15" thickBot="1" x14ac:dyDescent="0.4">
      <c r="A88" s="10"/>
      <c r="B88" s="10"/>
      <c r="C88" s="10"/>
      <c r="D88" s="10"/>
      <c r="E88" s="10"/>
      <c r="F88" s="10"/>
      <c r="G88" s="10"/>
      <c r="H88" s="10"/>
      <c r="I88" s="10"/>
      <c r="J88" s="10"/>
      <c r="K88" s="7"/>
    </row>
    <row r="89" spans="1:11" ht="15" thickBot="1" x14ac:dyDescent="0.4">
      <c r="A89" s="44" t="s">
        <v>21</v>
      </c>
      <c r="B89" s="45"/>
      <c r="C89" s="45"/>
      <c r="D89" s="56" t="s">
        <v>22</v>
      </c>
      <c r="E89" s="7"/>
      <c r="F89" s="7" t="s">
        <v>28</v>
      </c>
      <c r="G89" s="7"/>
      <c r="H89" s="7"/>
      <c r="I89" s="163"/>
      <c r="K89" s="7"/>
    </row>
    <row r="90" spans="1:11" x14ac:dyDescent="0.35">
      <c r="A90" s="57" t="s">
        <v>38</v>
      </c>
      <c r="B90" s="45"/>
      <c r="C90" s="45"/>
      <c r="D90" s="58">
        <v>-1</v>
      </c>
      <c r="E90" s="7"/>
      <c r="F90" s="7"/>
      <c r="G90" s="7"/>
      <c r="H90" s="7"/>
      <c r="I90" s="7"/>
      <c r="K90" s="7"/>
    </row>
    <row r="91" spans="1:11" x14ac:dyDescent="0.35">
      <c r="A91" s="53" t="s">
        <v>45</v>
      </c>
      <c r="B91" s="21"/>
      <c r="C91" s="21"/>
      <c r="D91" s="23">
        <v>1</v>
      </c>
      <c r="E91" s="7"/>
      <c r="F91" s="7"/>
      <c r="G91" s="7"/>
      <c r="H91" s="7"/>
      <c r="I91" s="7"/>
      <c r="J91" s="7"/>
      <c r="K91" s="7"/>
    </row>
    <row r="92" spans="1:11" x14ac:dyDescent="0.35">
      <c r="A92" s="54" t="s">
        <v>46</v>
      </c>
      <c r="B92" s="38"/>
      <c r="C92" s="38"/>
      <c r="D92" s="40">
        <v>2</v>
      </c>
      <c r="E92" s="7"/>
      <c r="F92" s="7"/>
      <c r="G92" s="7"/>
      <c r="H92" s="7"/>
      <c r="I92" s="7"/>
      <c r="J92" s="7"/>
      <c r="K92" s="7"/>
    </row>
    <row r="93" spans="1:11" x14ac:dyDescent="0.35">
      <c r="A93" s="7"/>
      <c r="B93" s="7"/>
      <c r="C93" s="7"/>
      <c r="D93" s="7"/>
      <c r="E93" s="7"/>
      <c r="F93" s="7"/>
      <c r="G93" s="7"/>
      <c r="H93" s="7"/>
      <c r="I93" s="7"/>
      <c r="J93" s="7"/>
      <c r="K93" s="7"/>
    </row>
    <row r="94" spans="1:11" ht="30" customHeight="1" thickBot="1" x14ac:dyDescent="0.4">
      <c r="A94" s="234" t="s">
        <v>227</v>
      </c>
      <c r="B94" s="234"/>
      <c r="C94" s="234"/>
      <c r="D94" s="234"/>
      <c r="E94" s="234"/>
      <c r="F94" s="234"/>
      <c r="G94" s="234"/>
      <c r="H94" s="234"/>
      <c r="I94" s="234"/>
      <c r="J94" s="234"/>
      <c r="K94" s="7"/>
    </row>
    <row r="95" spans="1:11" ht="15" thickBot="1" x14ac:dyDescent="0.4">
      <c r="A95" s="44" t="s">
        <v>21</v>
      </c>
      <c r="B95" s="45"/>
      <c r="C95" s="45"/>
      <c r="D95" s="56" t="s">
        <v>22</v>
      </c>
      <c r="E95" s="7"/>
      <c r="F95" s="7" t="s">
        <v>28</v>
      </c>
      <c r="G95" s="7"/>
      <c r="H95" s="7"/>
      <c r="I95" s="163"/>
      <c r="K95" s="7"/>
    </row>
    <row r="96" spans="1:11" x14ac:dyDescent="0.35">
      <c r="A96" s="57" t="s">
        <v>38</v>
      </c>
      <c r="B96" s="45"/>
      <c r="C96" s="45"/>
      <c r="D96" s="58">
        <v>-1</v>
      </c>
      <c r="E96" s="7"/>
      <c r="F96" s="7"/>
      <c r="G96" s="7"/>
      <c r="H96" s="7"/>
      <c r="I96" s="7"/>
      <c r="K96" s="7"/>
    </row>
    <row r="97" spans="1:11" x14ac:dyDescent="0.35">
      <c r="A97" s="53" t="s">
        <v>45</v>
      </c>
      <c r="B97" s="21"/>
      <c r="C97" s="21"/>
      <c r="D97" s="23">
        <v>1</v>
      </c>
      <c r="E97" s="7"/>
      <c r="F97" s="7"/>
      <c r="G97" s="7"/>
      <c r="H97" s="7"/>
      <c r="I97" s="7"/>
      <c r="J97" s="7"/>
      <c r="K97" s="7"/>
    </row>
    <row r="98" spans="1:11" x14ac:dyDescent="0.35">
      <c r="A98" s="54" t="s">
        <v>46</v>
      </c>
      <c r="B98" s="38"/>
      <c r="C98" s="38"/>
      <c r="D98" s="40">
        <v>2</v>
      </c>
      <c r="E98" s="7"/>
      <c r="F98" s="7"/>
      <c r="G98" s="7"/>
      <c r="H98" s="7"/>
      <c r="I98" s="7"/>
      <c r="J98" s="7"/>
      <c r="K98" s="7"/>
    </row>
    <row r="99" spans="1:11" x14ac:dyDescent="0.35">
      <c r="A99" s="7"/>
      <c r="B99" s="7"/>
      <c r="C99" s="7"/>
      <c r="D99" s="7"/>
      <c r="E99" s="7"/>
      <c r="F99" s="7"/>
      <c r="G99" s="7"/>
      <c r="H99" s="7"/>
      <c r="I99" s="7"/>
      <c r="J99" s="7"/>
      <c r="K99" s="7"/>
    </row>
    <row r="100" spans="1:11" x14ac:dyDescent="0.35">
      <c r="A100" s="7"/>
      <c r="B100" s="7"/>
      <c r="C100" s="7"/>
      <c r="D100" s="7"/>
      <c r="E100" s="7"/>
      <c r="F100" s="7"/>
      <c r="G100" s="7"/>
      <c r="H100" s="7"/>
      <c r="I100" s="7"/>
      <c r="J100" s="7"/>
      <c r="K100" s="7"/>
    </row>
    <row r="101" spans="1:11" x14ac:dyDescent="0.35">
      <c r="A101" s="7"/>
      <c r="B101" s="7"/>
      <c r="C101" s="7"/>
      <c r="D101" s="7"/>
      <c r="E101" s="7"/>
      <c r="F101" s="7"/>
      <c r="G101" s="7"/>
      <c r="H101" s="7"/>
      <c r="I101" s="7"/>
      <c r="J101" s="7"/>
      <c r="K101" s="7"/>
    </row>
    <row r="102" spans="1:11" x14ac:dyDescent="0.35">
      <c r="A102" s="7"/>
      <c r="B102" s="7"/>
      <c r="C102" s="7"/>
      <c r="D102" s="7"/>
      <c r="E102" s="7"/>
      <c r="F102" s="7"/>
      <c r="G102" s="7"/>
      <c r="H102" s="7"/>
      <c r="I102" s="7"/>
      <c r="J102" s="7"/>
      <c r="K102" s="7"/>
    </row>
    <row r="103" spans="1:11" ht="15" thickBot="1" x14ac:dyDescent="0.4">
      <c r="A103" s="7"/>
      <c r="B103" s="7"/>
      <c r="C103" s="7"/>
      <c r="D103" s="7"/>
      <c r="E103" s="7"/>
      <c r="F103" s="7"/>
      <c r="G103" s="7"/>
      <c r="H103" s="7"/>
      <c r="I103" s="7"/>
      <c r="J103" s="7"/>
      <c r="K103" s="7"/>
    </row>
    <row r="104" spans="1:11" ht="16" thickBot="1" x14ac:dyDescent="0.4">
      <c r="A104" s="3" t="s">
        <v>47</v>
      </c>
      <c r="B104" s="1"/>
      <c r="C104" s="1"/>
      <c r="D104" s="1"/>
      <c r="E104" s="1"/>
      <c r="F104" s="1"/>
      <c r="G104" s="1"/>
      <c r="H104" s="1"/>
      <c r="I104" s="31">
        <f>SUM(I17,I21,I31,I43,I55,I66,I17,I69,I75,I82,I89,I95)</f>
        <v>0</v>
      </c>
      <c r="K104" s="1"/>
    </row>
  </sheetData>
  <sheetProtection algorithmName="SHA-512" hashValue="5RlW4kiMYhYjTAvb9mKj3rZB4ITcdoqzaC1c2HeaCRZr7Bgdkw5PN14utkmHvVTUbNZqYMVqfUq1afjIrkqx0A==" saltValue="6SEg4lN2yociiJDyfpoZBg==" spinCount="100000" sheet="1" objects="1" scenarios="1" selectLockedCells="1"/>
  <mergeCells count="13">
    <mergeCell ref="A59:I59"/>
    <mergeCell ref="A80:I80"/>
    <mergeCell ref="A52:J52"/>
    <mergeCell ref="A1:J1"/>
    <mergeCell ref="A19:J19"/>
    <mergeCell ref="A28:J28"/>
    <mergeCell ref="A39:J39"/>
    <mergeCell ref="A40:I40"/>
    <mergeCell ref="A94:J94"/>
    <mergeCell ref="A61:I61"/>
    <mergeCell ref="A72:D72"/>
    <mergeCell ref="A78:D78"/>
    <mergeCell ref="A87:J87"/>
  </mergeCells>
  <dataValidations count="12">
    <dataValidation type="list" allowBlank="1" showInputMessage="1" showErrorMessage="1" sqref="I82" xr:uid="{00000000-0002-0000-0400-000000000000}">
      <formula1>$D$83:$D$85</formula1>
    </dataValidation>
    <dataValidation type="list" allowBlank="1" showInputMessage="1" showErrorMessage="1" sqref="I89" xr:uid="{00000000-0002-0000-0400-000001000000}">
      <formula1>$D$90:$D$92</formula1>
    </dataValidation>
    <dataValidation type="list" allowBlank="1" showInputMessage="1" showErrorMessage="1" sqref="I95" xr:uid="{00000000-0002-0000-0400-000002000000}">
      <formula1>$D$96:$D$98</formula1>
    </dataValidation>
    <dataValidation type="list" allowBlank="1" showInputMessage="1" showErrorMessage="1" sqref="I21" xr:uid="{00000000-0002-0000-0400-000003000000}">
      <formula1>$D$22:$D$24</formula1>
    </dataValidation>
    <dataValidation type="list" allowBlank="1" showInputMessage="1" showErrorMessage="1" sqref="I31" xr:uid="{00000000-0002-0000-0400-000004000000}">
      <formula1>$D$32:$D$36</formula1>
    </dataValidation>
    <dataValidation type="list" allowBlank="1" showInputMessage="1" showErrorMessage="1" sqref="I43" xr:uid="{00000000-0002-0000-0400-000005000000}">
      <formula1>$D$44:$D$48</formula1>
    </dataValidation>
    <dataValidation type="list" allowBlank="1" showInputMessage="1" showErrorMessage="1" sqref="I55" xr:uid="{00000000-0002-0000-0400-000006000000}">
      <formula1>$D$56:$D$57</formula1>
    </dataValidation>
    <dataValidation type="list" allowBlank="1" showInputMessage="1" showErrorMessage="1" sqref="I69" xr:uid="{00000000-0002-0000-0400-000007000000}">
      <formula1>$E$70:$E$72</formula1>
    </dataValidation>
    <dataValidation type="list" allowBlank="1" showInputMessage="1" showErrorMessage="1" sqref="I75" xr:uid="{00000000-0002-0000-0400-000008000000}">
      <formula1>$E$76:$E$78</formula1>
    </dataValidation>
    <dataValidation type="list" allowBlank="1" showInputMessage="1" showErrorMessage="1" sqref="I83" xr:uid="{00000000-0002-0000-0400-000009000000}">
      <formula1>$D$84:$D$85</formula1>
    </dataValidation>
    <dataValidation type="list" allowBlank="1" showInputMessage="1" showErrorMessage="1" sqref="I90" xr:uid="{00000000-0002-0000-0400-00000A000000}">
      <formula1>$D$91:$D$92</formula1>
    </dataValidation>
    <dataValidation type="list" allowBlank="1" showInputMessage="1" showErrorMessage="1" sqref="I96" xr:uid="{00000000-0002-0000-0400-00000B000000}">
      <formula1>$D$97:$D$98</formula1>
    </dataValidation>
  </dataValidations>
  <pageMargins left="0.56999999999999995" right="0.32" top="0.75" bottom="0.75" header="0.3" footer="0.3"/>
  <pageSetup scale="96"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3"/>
  <sheetViews>
    <sheetView view="pageBreakPreview" zoomScale="115" zoomScaleNormal="100" zoomScaleSheetLayoutView="115" workbookViewId="0">
      <selection activeCell="E10" sqref="E10"/>
    </sheetView>
  </sheetViews>
  <sheetFormatPr defaultColWidth="8.81640625" defaultRowHeight="14.5" x14ac:dyDescent="0.35"/>
  <cols>
    <col min="4" max="4" width="15.1796875" customWidth="1"/>
    <col min="9" max="9" width="11.54296875" bestFit="1" customWidth="1"/>
  </cols>
  <sheetData>
    <row r="1" spans="1:9" ht="32.25" customHeight="1" x14ac:dyDescent="0.45">
      <c r="F1" s="100" t="s">
        <v>213</v>
      </c>
    </row>
    <row r="2" spans="1:9" ht="15" thickBot="1" x14ac:dyDescent="0.4">
      <c r="E2" s="75" t="s">
        <v>3700</v>
      </c>
    </row>
    <row r="3" spans="1:9" ht="16" thickBot="1" x14ac:dyDescent="0.4">
      <c r="A3" s="9" t="s">
        <v>140</v>
      </c>
      <c r="I3" s="64">
        <f>SUM(H5,H6)</f>
        <v>0</v>
      </c>
    </row>
    <row r="4" spans="1:9" x14ac:dyDescent="0.35">
      <c r="A4" s="75" t="s">
        <v>3696</v>
      </c>
      <c r="F4" s="75"/>
    </row>
    <row r="5" spans="1:9" ht="15.5" x14ac:dyDescent="0.35">
      <c r="E5" s="204"/>
      <c r="F5" s="101"/>
      <c r="H5" s="194">
        <f>IF(E5="Yes",0,IF(E5="No",-1,IF(E5="",0)))</f>
        <v>0</v>
      </c>
    </row>
    <row r="6" spans="1:9" ht="15.5" x14ac:dyDescent="0.35">
      <c r="E6" s="204"/>
      <c r="F6" s="101"/>
      <c r="H6" s="195">
        <f>IF(E6="Yes",0,IF(E6="No",-1,IF(E6="",0)))</f>
        <v>0</v>
      </c>
    </row>
    <row r="7" spans="1:9" ht="15" thickBot="1" x14ac:dyDescent="0.4"/>
    <row r="8" spans="1:9" ht="16" thickBot="1" x14ac:dyDescent="0.4">
      <c r="A8" s="9" t="s">
        <v>141</v>
      </c>
      <c r="F8" s="75"/>
      <c r="I8" s="64">
        <f>SUM(H10,H11)</f>
        <v>0</v>
      </c>
    </row>
    <row r="9" spans="1:9" ht="15.5" x14ac:dyDescent="0.35">
      <c r="A9" s="75" t="s">
        <v>3696</v>
      </c>
      <c r="F9" s="75"/>
      <c r="I9" s="1"/>
    </row>
    <row r="10" spans="1:9" ht="15.5" x14ac:dyDescent="0.35">
      <c r="A10" t="s">
        <v>2409</v>
      </c>
      <c r="E10" s="204"/>
      <c r="F10" s="101"/>
      <c r="H10" s="194">
        <f>IF(E10="Yes",0,IF(E10="No",-1,IF(E10="",0)))</f>
        <v>0</v>
      </c>
    </row>
    <row r="11" spans="1:9" ht="15.5" x14ac:dyDescent="0.35">
      <c r="A11" t="s">
        <v>2410</v>
      </c>
      <c r="E11" s="204"/>
      <c r="F11" s="101"/>
      <c r="H11" s="195">
        <f>IF(E11="Yes",0,IF(E11="No",-1,IF(E11="",0)))</f>
        <v>0</v>
      </c>
    </row>
    <row r="12" spans="1:9" ht="15" thickBot="1" x14ac:dyDescent="0.4"/>
    <row r="13" spans="1:9" ht="16" thickBot="1" x14ac:dyDescent="0.4">
      <c r="A13" s="9" t="s">
        <v>142</v>
      </c>
      <c r="I13" s="64">
        <f>SUM(H15,H16,H17)</f>
        <v>0</v>
      </c>
    </row>
    <row r="14" spans="1:9" x14ac:dyDescent="0.35">
      <c r="A14" s="95" t="s">
        <v>3697</v>
      </c>
    </row>
    <row r="15" spans="1:9" x14ac:dyDescent="0.35">
      <c r="A15" s="129" t="s">
        <v>210</v>
      </c>
      <c r="B15" s="129"/>
      <c r="C15" s="129"/>
      <c r="D15" s="129"/>
      <c r="H15" s="181"/>
    </row>
    <row r="16" spans="1:9" x14ac:dyDescent="0.35">
      <c r="A16" s="129" t="s">
        <v>229</v>
      </c>
      <c r="B16" s="129"/>
      <c r="C16" s="129"/>
      <c r="D16" s="129"/>
      <c r="H16" s="182"/>
    </row>
    <row r="17" spans="1:11" x14ac:dyDescent="0.35">
      <c r="A17" s="129" t="s">
        <v>226</v>
      </c>
      <c r="B17" s="129"/>
      <c r="C17" s="129"/>
      <c r="D17" s="129"/>
      <c r="H17" s="181"/>
    </row>
    <row r="18" spans="1:11" x14ac:dyDescent="0.35">
      <c r="A18" s="129" t="s">
        <v>224</v>
      </c>
      <c r="B18" s="129"/>
      <c r="C18" s="129"/>
      <c r="D18" s="129"/>
      <c r="H18" s="189"/>
    </row>
    <row r="19" spans="1:11" x14ac:dyDescent="0.35">
      <c r="A19" s="129" t="s">
        <v>211</v>
      </c>
      <c r="B19" s="129"/>
      <c r="C19" s="129"/>
      <c r="D19" s="129"/>
    </row>
    <row r="20" spans="1:11" ht="15" thickBot="1" x14ac:dyDescent="0.4"/>
    <row r="21" spans="1:11" ht="16" thickBot="1" x14ac:dyDescent="0.4">
      <c r="A21" s="9" t="s">
        <v>225</v>
      </c>
      <c r="I21" s="64">
        <f>H22</f>
        <v>0</v>
      </c>
    </row>
    <row r="22" spans="1:11" ht="15.5" x14ac:dyDescent="0.35">
      <c r="A22" s="185" t="s">
        <v>3701</v>
      </c>
      <c r="E22" s="204"/>
      <c r="H22" s="194">
        <f>IF(E22="Yes",1,IF(E22="No",0,IF(E22="",0)))</f>
        <v>0</v>
      </c>
      <c r="I22" s="1"/>
    </row>
    <row r="23" spans="1:11" ht="15.5" x14ac:dyDescent="0.35">
      <c r="I23" s="1"/>
    </row>
    <row r="24" spans="1:11" ht="15.5" x14ac:dyDescent="0.35">
      <c r="A24" t="s">
        <v>3698</v>
      </c>
      <c r="I24" s="1"/>
    </row>
    <row r="25" spans="1:11" ht="29" customHeight="1" thickBot="1" x14ac:dyDescent="0.4">
      <c r="A25" s="248" t="s">
        <v>3699</v>
      </c>
      <c r="B25" s="248"/>
      <c r="C25" s="248"/>
      <c r="D25" s="248"/>
      <c r="I25" s="1"/>
    </row>
    <row r="26" spans="1:11" ht="16" thickBot="1" x14ac:dyDescent="0.4">
      <c r="A26" s="190"/>
      <c r="B26" s="190"/>
      <c r="C26" s="190"/>
      <c r="D26" s="190"/>
      <c r="E26" s="191"/>
      <c r="F26" s="192"/>
      <c r="G26" s="193"/>
      <c r="H26" s="188"/>
      <c r="I26" s="64">
        <f>SUM(H30,H31,H27,H28,H29)</f>
        <v>0</v>
      </c>
    </row>
    <row r="27" spans="1:11" ht="15.5" x14ac:dyDescent="0.35">
      <c r="A27" s="249"/>
      <c r="B27" s="249"/>
      <c r="C27" s="249"/>
      <c r="D27" s="249"/>
      <c r="E27" s="204"/>
      <c r="F27" s="101"/>
      <c r="H27" s="194">
        <f>IF(E27="Yes",-1,IF(E27="No",0,IF(E27="",0)))</f>
        <v>0</v>
      </c>
    </row>
    <row r="28" spans="1:11" x14ac:dyDescent="0.35">
      <c r="A28" s="249"/>
      <c r="B28" s="249"/>
      <c r="C28" s="249"/>
      <c r="D28" s="249"/>
      <c r="E28" s="204"/>
      <c r="H28" s="194">
        <f t="shared" ref="H28:H31" si="0">IF(E28="Yes",-1,IF(E28="No",0,IF(E28="",0)))</f>
        <v>0</v>
      </c>
      <c r="K28" s="75"/>
    </row>
    <row r="29" spans="1:11" x14ac:dyDescent="0.35">
      <c r="A29" s="249"/>
      <c r="B29" s="249"/>
      <c r="C29" s="249"/>
      <c r="D29" s="249"/>
      <c r="E29" s="204"/>
      <c r="H29" s="194">
        <f t="shared" si="0"/>
        <v>0</v>
      </c>
    </row>
    <row r="30" spans="1:11" x14ac:dyDescent="0.35">
      <c r="A30" s="249"/>
      <c r="B30" s="249"/>
      <c r="C30" s="249"/>
      <c r="D30" s="249"/>
      <c r="E30" s="204"/>
      <c r="H30" s="194">
        <f t="shared" si="0"/>
        <v>0</v>
      </c>
    </row>
    <row r="31" spans="1:11" x14ac:dyDescent="0.35">
      <c r="A31" s="249"/>
      <c r="B31" s="249"/>
      <c r="C31" s="249"/>
      <c r="D31" s="249"/>
      <c r="E31" s="204"/>
      <c r="H31" s="194">
        <f t="shared" si="0"/>
        <v>0</v>
      </c>
    </row>
    <row r="32" spans="1:11" ht="15" thickBot="1" x14ac:dyDescent="0.4">
      <c r="A32" s="190"/>
      <c r="B32" s="190"/>
      <c r="C32" s="190"/>
      <c r="D32" s="190"/>
      <c r="E32" s="190"/>
      <c r="F32" s="190"/>
      <c r="G32" s="190"/>
    </row>
    <row r="33" spans="1:9" ht="18.5" thickBot="1" x14ac:dyDescent="0.45">
      <c r="A33" s="247" t="s">
        <v>214</v>
      </c>
      <c r="B33" s="247"/>
      <c r="C33" s="247"/>
      <c r="D33" s="247"/>
      <c r="I33" s="196">
        <f>SUM(I26,I21,I13,I8,I3)</f>
        <v>0</v>
      </c>
    </row>
  </sheetData>
  <sheetProtection algorithmName="SHA-512" hashValue="WS2U3URhF7q+jU5iT+GrFd0QC9Iz+sDA74EwzcDbPvATsxNr3cGjJaFJhR8xek1TY3RWJm+Ck+NPtCc2ELFI7g==" saltValue="8u8aWb9efnF6m+KcpLhJDg==" spinCount="100000" sheet="1" objects="1" scenarios="1" selectLockedCells="1"/>
  <mergeCells count="7">
    <mergeCell ref="A33:D33"/>
    <mergeCell ref="A25:D25"/>
    <mergeCell ref="A27:D27"/>
    <mergeCell ref="A28:D28"/>
    <mergeCell ref="A29:D29"/>
    <mergeCell ref="A30:D30"/>
    <mergeCell ref="A31:D31"/>
  </mergeCells>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Select " prompt="Select One " xr:uid="{9228F425-BD3B-4249-B7EC-7035123A826D}">
          <x14:formula1>
            <xm:f>Choices!$A$1:$A$3</xm:f>
          </x14:formula1>
          <xm:sqref>E26</xm:sqref>
        </x14:dataValidation>
        <x14:dataValidation type="list" allowBlank="1" showInputMessage="1" showErrorMessage="1" promptTitle="Select " prompt="Select Yes/No_x000a_" xr:uid="{426706D4-C2A1-4F5A-932F-55745ECE324C}">
          <x14:formula1>
            <xm:f>Choices!$A$1:$A$3</xm:f>
          </x14:formula1>
          <xm:sqref>E27:E31</xm:sqref>
        </x14:dataValidation>
        <x14:dataValidation type="list" allowBlank="1" showInputMessage="1" showErrorMessage="1" promptTitle="Select " prompt="Select Yes/No" xr:uid="{F2557D7B-3CBB-42A6-8180-9B63F257FAC5}">
          <x14:formula1>
            <xm:f>Choices!$A$1:$A$3</xm:f>
          </x14:formula1>
          <xm:sqref>E22 E10:E11 E5:E6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5"/>
  <sheetViews>
    <sheetView workbookViewId="0">
      <selection activeCell="C33" sqref="C33"/>
    </sheetView>
  </sheetViews>
  <sheetFormatPr defaultRowHeight="14.5" x14ac:dyDescent="0.35"/>
  <sheetData>
    <row r="1" spans="1:19" ht="18.5" x14ac:dyDescent="0.45">
      <c r="A1" s="107" t="s">
        <v>2425</v>
      </c>
      <c r="B1" s="107"/>
      <c r="C1" s="107"/>
      <c r="D1" s="107"/>
      <c r="E1" s="107"/>
      <c r="F1" s="107"/>
      <c r="G1" s="107"/>
      <c r="H1" s="107"/>
      <c r="I1" s="107"/>
      <c r="J1" s="107"/>
      <c r="K1" s="107"/>
      <c r="L1" s="107"/>
      <c r="M1" s="107"/>
      <c r="N1" s="107"/>
      <c r="O1" s="107"/>
      <c r="P1" s="107"/>
      <c r="Q1" s="107"/>
      <c r="R1" s="107"/>
      <c r="S1" s="107"/>
    </row>
    <row r="2" spans="1:19" x14ac:dyDescent="0.35">
      <c r="A2" t="s">
        <v>2391</v>
      </c>
    </row>
    <row r="3" spans="1:19" x14ac:dyDescent="0.35">
      <c r="P3" s="110" t="s">
        <v>2412</v>
      </c>
      <c r="Q3" s="110"/>
      <c r="R3" s="110"/>
    </row>
    <row r="4" spans="1:19" x14ac:dyDescent="0.35">
      <c r="A4" s="75" t="s">
        <v>2392</v>
      </c>
      <c r="P4" s="110" t="s">
        <v>2411</v>
      </c>
      <c r="Q4" s="110"/>
      <c r="R4" s="110"/>
    </row>
    <row r="5" spans="1:19" x14ac:dyDescent="0.35">
      <c r="A5" t="s">
        <v>3702</v>
      </c>
      <c r="P5" s="110" t="s">
        <v>2413</v>
      </c>
      <c r="Q5" s="110"/>
      <c r="R5" s="110"/>
    </row>
    <row r="6" spans="1:19" x14ac:dyDescent="0.35">
      <c r="P6" s="110" t="s">
        <v>2414</v>
      </c>
      <c r="Q6" s="110"/>
      <c r="R6" s="110"/>
    </row>
    <row r="7" spans="1:19" x14ac:dyDescent="0.35">
      <c r="P7" s="110"/>
      <c r="Q7" s="110"/>
      <c r="R7" s="110"/>
    </row>
    <row r="8" spans="1:19" x14ac:dyDescent="0.35">
      <c r="P8" s="110"/>
      <c r="Q8" s="110"/>
      <c r="R8" s="110"/>
    </row>
    <row r="10" spans="1:19" x14ac:dyDescent="0.35">
      <c r="A10" s="75" t="s">
        <v>2393</v>
      </c>
    </row>
    <row r="12" spans="1:19" ht="17.5" customHeight="1" x14ac:dyDescent="0.35"/>
    <row r="13" spans="1:19" ht="17.5" customHeight="1" x14ac:dyDescent="0.35"/>
    <row r="16" spans="1:19" x14ac:dyDescent="0.35">
      <c r="A16" s="75" t="s">
        <v>57</v>
      </c>
    </row>
    <row r="23" spans="1:1" x14ac:dyDescent="0.35">
      <c r="A23" s="75" t="s">
        <v>2394</v>
      </c>
    </row>
    <row r="29" spans="1:1" x14ac:dyDescent="0.35">
      <c r="A29" s="75" t="s">
        <v>52</v>
      </c>
    </row>
    <row r="35" spans="1:1" x14ac:dyDescent="0.35">
      <c r="A35" s="75"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677A5-803C-4DBB-B9AA-DB5E4AB26A72}">
  <dimension ref="A1:C4"/>
  <sheetViews>
    <sheetView workbookViewId="0">
      <selection activeCell="I25" sqref="I25"/>
    </sheetView>
  </sheetViews>
  <sheetFormatPr defaultRowHeight="14.5" x14ac:dyDescent="0.35"/>
  <sheetData>
    <row r="1" spans="1:3" x14ac:dyDescent="0.35">
      <c r="A1" t="s">
        <v>39</v>
      </c>
      <c r="C1" t="s">
        <v>3685</v>
      </c>
    </row>
    <row r="2" spans="1:3" x14ac:dyDescent="0.35">
      <c r="A2" t="s">
        <v>38</v>
      </c>
      <c r="C2" t="s">
        <v>3686</v>
      </c>
    </row>
    <row r="3" spans="1:3" x14ac:dyDescent="0.35">
      <c r="C3" t="s">
        <v>3688</v>
      </c>
    </row>
    <row r="4" spans="1:3" x14ac:dyDescent="0.35">
      <c r="C4" t="s">
        <v>3687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 Sheet</vt:lpstr>
      <vt:lpstr>Need and Impact</vt:lpstr>
      <vt:lpstr>Capacity</vt:lpstr>
      <vt:lpstr>Construction- Environment</vt:lpstr>
      <vt:lpstr>DND</vt:lpstr>
      <vt:lpstr>Fair Housing SC</vt:lpstr>
      <vt:lpstr>Other</vt:lpstr>
      <vt:lpstr>Comments</vt:lpstr>
      <vt:lpstr>Choices</vt:lpstr>
      <vt:lpstr>Sheet1</vt:lpstr>
      <vt:lpstr>Grant</vt:lpstr>
      <vt:lpstr>Capacity!Print_Area</vt:lpstr>
      <vt:lpstr>'Construction- Environment'!Print_Area</vt:lpstr>
      <vt:lpstr>'Fair Housing 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Carew, Dominic A</dc:creator>
  <cp:lastModifiedBy>Carew, Dominic A</cp:lastModifiedBy>
  <cp:lastPrinted>2021-03-29T00:35:24Z</cp:lastPrinted>
  <dcterms:created xsi:type="dcterms:W3CDTF">2020-01-24T20:47:50Z</dcterms:created>
  <dcterms:modified xsi:type="dcterms:W3CDTF">2023-04-12T12:33:01Z</dcterms:modified>
</cp:coreProperties>
</file>