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My Documents\a Op Center\Spreadsheets\ISE\"/>
    </mc:Choice>
  </mc:AlternateContent>
  <xr:revisionPtr revIDLastSave="0" documentId="13_ncr:1_{DF074157-E5E0-47F6-ADAA-3CF84AF36F5C}"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Sheet1!$A$1:$H$112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40" i="1"/>
  <c r="H38" i="1"/>
  <c r="H36" i="1"/>
  <c r="H34" i="1"/>
  <c r="H28" i="1"/>
  <c r="H25" i="1"/>
  <c r="H22" i="1"/>
  <c r="H19" i="1"/>
  <c r="H16" i="1"/>
  <c r="C28" i="1"/>
  <c r="C25" i="1"/>
  <c r="C22" i="1"/>
  <c r="C19" i="1"/>
  <c r="C16" i="1"/>
  <c r="F5" i="1" l="1"/>
  <c r="E73" i="1" l="1"/>
  <c r="D78" i="1"/>
  <c r="E78" i="1" s="1"/>
  <c r="D76" i="1"/>
  <c r="E76" i="1" s="1"/>
  <c r="D75" i="1"/>
  <c r="E75" i="1" s="1"/>
  <c r="D74" i="1"/>
  <c r="E74" i="1" s="1"/>
  <c r="D73" i="1"/>
  <c r="D72" i="1"/>
  <c r="E72" i="1" s="1"/>
  <c r="G69" i="1"/>
  <c r="G68" i="1"/>
  <c r="E80" i="1" l="1"/>
  <c r="E79" i="1"/>
  <c r="E82" i="1" l="1"/>
  <c r="B135" i="1"/>
  <c r="H45" i="1" l="1"/>
  <c r="C45" i="1"/>
</calcChain>
</file>

<file path=xl/sharedStrings.xml><?xml version="1.0" encoding="utf-8"?>
<sst xmlns="http://schemas.openxmlformats.org/spreadsheetml/2006/main" count="116" uniqueCount="100">
  <si>
    <t>Employment Incentives</t>
  </si>
  <si>
    <t xml:space="preserve">Individual’s Name: </t>
  </si>
  <si>
    <t>DDS#</t>
  </si>
  <si>
    <t>Service Category:</t>
  </si>
  <si>
    <t>Provider Name:</t>
  </si>
  <si>
    <t>Case Mgr:</t>
  </si>
  <si>
    <t>yes/no</t>
  </si>
  <si>
    <t>RDID#</t>
  </si>
  <si>
    <t xml:space="preserve">yes </t>
  </si>
  <si>
    <t>no</t>
  </si>
  <si>
    <t xml:space="preserve">Start date: </t>
  </si>
  <si>
    <t>End Date:</t>
  </si>
  <si>
    <t>Choose the path that is appropriate to the services the individual currently receives</t>
  </si>
  <si>
    <t>Units</t>
  </si>
  <si>
    <t>Career Plan Hours (Max 10 Hrs.)</t>
  </si>
  <si>
    <t>Career Plan Hours (Max 10 Hr.)</t>
  </si>
  <si>
    <t>(Enter 1 unit)</t>
  </si>
  <si>
    <t>Working Interview Staff Hrs (Max 40)</t>
  </si>
  <si>
    <t xml:space="preserve">Working Interview Staff Hrs  (Max 40)  </t>
  </si>
  <si>
    <t xml:space="preserve"> Individual Wages (Max 40 hrs.)</t>
  </si>
  <si>
    <t>Individual Wages (Max 40 hrs.)</t>
  </si>
  <si>
    <t xml:space="preserve">Intensive Job Placement &amp; Training </t>
  </si>
  <si>
    <t xml:space="preserve"> </t>
  </si>
  <si>
    <t>Transition to  Natural Supports</t>
  </si>
  <si>
    <t>Total</t>
  </si>
  <si>
    <t>Customized Employment</t>
  </si>
  <si>
    <r>
      <t xml:space="preserve">Resource Managers must make the placement in eCamris when processing the </t>
    </r>
    <r>
      <rPr>
        <b/>
        <i/>
        <sz val="12"/>
        <color theme="1"/>
        <rFont val="Calibri"/>
        <family val="2"/>
        <scheme val="minor"/>
      </rPr>
      <t>CE</t>
    </r>
    <r>
      <rPr>
        <i/>
        <sz val="12"/>
        <color theme="1"/>
        <rFont val="Calibri"/>
        <family val="2"/>
        <scheme val="minor"/>
      </rPr>
      <t xml:space="preserve"> 1X request.  </t>
    </r>
  </si>
  <si>
    <t>Deliverables</t>
  </si>
  <si>
    <t>Job Discovery</t>
  </si>
  <si>
    <t>1. CE Discovery Report</t>
  </si>
  <si>
    <t>1. CE Plan Development Summary</t>
  </si>
  <si>
    <r>
      <t xml:space="preserve">1. Visual Resume </t>
    </r>
    <r>
      <rPr>
        <i/>
        <sz val="10"/>
        <color theme="1"/>
        <rFont val="Calibri"/>
        <family val="2"/>
        <scheme val="minor"/>
      </rPr>
      <t xml:space="preserve"> </t>
    </r>
    <r>
      <rPr>
        <i/>
        <sz val="8"/>
        <color theme="1"/>
        <rFont val="Calibri"/>
        <family val="2"/>
        <scheme val="minor"/>
      </rPr>
      <t>*Substitutions may be allowed on a case by case basis</t>
    </r>
  </si>
  <si>
    <r>
      <rPr>
        <b/>
        <sz val="11"/>
        <color theme="1"/>
        <rFont val="Calibri"/>
        <family val="2"/>
        <scheme val="minor"/>
      </rPr>
      <t>Rationale for Request/Anticipated Result/Timeframe:</t>
    </r>
    <r>
      <rPr>
        <sz val="11"/>
        <color theme="1"/>
        <rFont val="Calibri"/>
        <family val="2"/>
        <scheme val="minor"/>
      </rPr>
      <t xml:space="preserve"> (For new Placement, Action Plan should include a Description as to how the provider will fade supports to the LON participant’s authorized hours)</t>
    </r>
  </si>
  <si>
    <t>The above named provider agrees that the temporary supports funded through this request will be provided to the named individual, that the supports rendered will be as described by this request, and any overpayments made by the Department of Developmental Services under this agreement will be refunded to the department.</t>
  </si>
  <si>
    <t>Provider Signature</t>
  </si>
  <si>
    <t>Date</t>
  </si>
  <si>
    <r>
      <t>Regional Use Only</t>
    </r>
    <r>
      <rPr>
        <u/>
        <sz val="11"/>
        <color theme="1"/>
        <rFont val="Calibri"/>
        <family val="2"/>
        <scheme val="minor"/>
      </rPr>
      <t>:</t>
    </r>
  </si>
  <si>
    <t>Case Management Supervisor :</t>
  </si>
  <si>
    <t>Date:</t>
  </si>
  <si>
    <t>IP6</t>
  </si>
  <si>
    <t>Budgets only - Review &amp; Signature</t>
  </si>
  <si>
    <t>Regional Response:</t>
  </si>
  <si>
    <t>The request meets the needs of the individual and the established parameters of the one-time procedure and is authorized.  Funding will be subject to available resources.</t>
  </si>
  <si>
    <t xml:space="preserve">Amount Approved: </t>
  </si>
  <si>
    <t>The request meets the needs of the individual and the established parameters of the onetime procedure however, funding is not available at this time.  When funding becomes available request will be reconsidered.</t>
  </si>
  <si>
    <t>This request is denied:</t>
  </si>
  <si>
    <t xml:space="preserve">Signature of Regional Designee: </t>
  </si>
  <si>
    <t xml:space="preserve">Signature of Resource Manager: </t>
  </si>
  <si>
    <t>ISE</t>
  </si>
  <si>
    <t>Individual Day</t>
  </si>
  <si>
    <t>Day Support Option</t>
  </si>
  <si>
    <t>Group Supported Employment</t>
  </si>
  <si>
    <t>Transition Services</t>
  </si>
  <si>
    <t>yes</t>
  </si>
  <si>
    <t>Job Discovery can only be billed alone for ADS-DDS individuals. ADS will fund the remaining CE components through the end of post-employment supports.</t>
  </si>
  <si>
    <t>CC: File, CM, RM2</t>
  </si>
  <si>
    <t>Day Allocation:</t>
  </si>
  <si>
    <t xml:space="preserve">IDV/ISE/ Group Day Combo or ISE only </t>
  </si>
  <si>
    <t xml:space="preserve">12 Month Benchmark </t>
  </si>
  <si>
    <t>Hrs Billed in WebResDay</t>
  </si>
  <si>
    <t>Amt Paid</t>
  </si>
  <si>
    <t>Amt due</t>
  </si>
  <si>
    <t xml:space="preserve">SubTotal Job Discovery:   </t>
  </si>
  <si>
    <t xml:space="preserve">SubTotal Job Dev, Neg &amp; Placement:   </t>
  </si>
  <si>
    <r>
      <t xml:space="preserve">Individual </t>
    </r>
    <r>
      <rPr>
        <b/>
        <sz val="9"/>
        <color theme="1"/>
        <rFont val="Cambria"/>
        <family val="1"/>
        <scheme val="major"/>
      </rPr>
      <t xml:space="preserve">must </t>
    </r>
    <r>
      <rPr>
        <b/>
        <i/>
        <sz val="9"/>
        <color theme="1"/>
        <rFont val="Cambria"/>
        <family val="1"/>
        <scheme val="major"/>
      </rPr>
      <t>have transitioned                                      to ISE to be eligible for Benchmarks                                 Prorated for scheduled hrs. below 25 hrs. per week  Select "yes" or "No" for applicable Benchmarks.</t>
    </r>
  </si>
  <si>
    <t>Initial</t>
  </si>
  <si>
    <t>Balance</t>
  </si>
  <si>
    <t>Discovery Activities - Up to 30 hours</t>
  </si>
  <si>
    <t>CE Plan  - Up to 4 hours</t>
  </si>
  <si>
    <t>Visual Resume - Up to 6 hours</t>
  </si>
  <si>
    <t>Job Development - Up to 40 hours (Up to 10 hours can be Indirect)</t>
  </si>
  <si>
    <t>Job Placement - Up to 35 hours</t>
  </si>
  <si>
    <t>Job Retention: 90 Days - Up to 20 hours</t>
  </si>
  <si>
    <r>
      <rPr>
        <b/>
        <sz val="11"/>
        <color theme="1"/>
        <rFont val="Calibri"/>
        <family val="2"/>
        <scheme val="minor"/>
      </rPr>
      <t xml:space="preserve">Job Development, Negotiation &amp; Placement </t>
    </r>
    <r>
      <rPr>
        <sz val="11"/>
        <color theme="1"/>
        <rFont val="Calibri"/>
        <family val="2"/>
        <scheme val="minor"/>
      </rPr>
      <t>(95 Hours - Initial Request)</t>
    </r>
  </si>
  <si>
    <r>
      <rPr>
        <b/>
        <sz val="11"/>
        <color theme="1"/>
        <rFont val="Calibri"/>
        <family val="2"/>
        <scheme val="minor"/>
      </rPr>
      <t>Job Discovery</t>
    </r>
    <r>
      <rPr>
        <sz val="11"/>
        <color theme="1"/>
        <rFont val="Calibri"/>
        <family val="2"/>
        <scheme val="minor"/>
      </rPr>
      <t xml:space="preserve"> (40 Hours - Initial Request)</t>
    </r>
  </si>
  <si>
    <t>Customized Employment Total</t>
  </si>
  <si>
    <t>Customized Employment Phases</t>
  </si>
  <si>
    <t>For each phase, please select "Initial" if this is the initial request for Customized Employment.  Select "Balance", if this is a follow up request for unbilled WebResDay hours on an existing request.</t>
  </si>
  <si>
    <t xml:space="preserve">Customized Employment </t>
  </si>
  <si>
    <r>
      <t xml:space="preserve">Please check if individual is receiving </t>
    </r>
    <r>
      <rPr>
        <b/>
        <sz val="13"/>
        <color theme="5"/>
        <rFont val="Calibri"/>
        <family val="2"/>
        <scheme val="minor"/>
      </rPr>
      <t>Communication Mitigation</t>
    </r>
  </si>
  <si>
    <r>
      <t>Please check if individual is also  receiving support from</t>
    </r>
    <r>
      <rPr>
        <b/>
        <sz val="13"/>
        <color theme="5"/>
        <rFont val="Calibri"/>
        <family val="2"/>
        <scheme val="minor"/>
      </rPr>
      <t xml:space="preserve"> ADS</t>
    </r>
  </si>
  <si>
    <t>(Standard Rate= $76/hour, Communication Mitigation Rate= $103.50/hour)</t>
  </si>
  <si>
    <t>Group Day Only</t>
  </si>
  <si>
    <t>hrs x $95.16/hr (Group Day)</t>
  </si>
  <si>
    <t>Completed Career Plan $1,130.51</t>
  </si>
  <si>
    <t>hrs. X $21.17/hr</t>
  </si>
  <si>
    <t xml:space="preserve">hrs X $80.56/hr   </t>
  </si>
  <si>
    <t>Job Start Benchmark (up to $4624)</t>
  </si>
  <si>
    <t>3 Month Benchmark (up to $4624)</t>
  </si>
  <si>
    <t>6 Month Benchmark (up to $4624)</t>
  </si>
  <si>
    <t>(up to $4624)</t>
  </si>
  <si>
    <t>Providers are eligible to receive $6.08 per hour up to 30 hours/week for hours worked</t>
  </si>
  <si>
    <t xml:space="preserve">Verification Supports were provided prior to payment: </t>
  </si>
  <si>
    <r>
      <t>Authorization Type</t>
    </r>
    <r>
      <rPr>
        <b/>
        <sz val="11"/>
        <color theme="1"/>
        <rFont val="Calibri"/>
        <family val="2"/>
        <scheme val="minor"/>
      </rPr>
      <t xml:space="preserve"> </t>
    </r>
  </si>
  <si>
    <t>(Submit to Resource Manager 1 and Case Manager)</t>
  </si>
  <si>
    <t>1. CE Job Development Contact Log
2. CE Job Development: Analyzing Employer Needs</t>
  </si>
  <si>
    <t>1. CE Job Placement Specification Report</t>
  </si>
  <si>
    <t>1. CE Job Placement &amp; Retention Report: 90 Day</t>
  </si>
  <si>
    <t>Contract (CSA)</t>
  </si>
  <si>
    <t>Vendor (VSA)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</si>
</sst>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5" x14ac:knownFonts="1">
    <font>
      <sz val="11"/>
      <color theme="1"/>
      <name val="Calibri"/>
      <family val="2"/>
      <scheme val="minor"/>
    </font>
    <font>
      <b/>
      <sz val="11"/>
      <color theme="1"/>
      <name val="Calibri"/>
      <family val="2"/>
      <scheme val="minor"/>
    </font>
    <font>
      <b/>
      <sz val="9"/>
      <color theme="1"/>
      <name val="Calibri"/>
      <family val="2"/>
      <scheme val="minor"/>
    </font>
    <font>
      <i/>
      <sz val="11"/>
      <color theme="1"/>
      <name val="Calibri"/>
      <family val="2"/>
      <scheme val="minor"/>
    </font>
    <font>
      <sz val="10"/>
      <color theme="1"/>
      <name val="Calibri"/>
      <family val="2"/>
      <scheme val="minor"/>
    </font>
    <font>
      <b/>
      <i/>
      <sz val="9"/>
      <color theme="1"/>
      <name val="Cambria"/>
      <family val="1"/>
      <scheme val="major"/>
    </font>
    <font>
      <b/>
      <sz val="9"/>
      <color theme="1"/>
      <name val="Cambria"/>
      <family val="1"/>
      <scheme val="major"/>
    </font>
    <font>
      <sz val="9"/>
      <color theme="1"/>
      <name val="Cambria"/>
      <family val="1"/>
      <scheme val="major"/>
    </font>
    <font>
      <sz val="12"/>
      <color theme="1"/>
      <name val="Calibri"/>
      <family val="2"/>
      <scheme val="minor"/>
    </font>
    <font>
      <b/>
      <u/>
      <sz val="11"/>
      <color theme="1"/>
      <name val="Calibri"/>
      <family val="2"/>
      <scheme val="minor"/>
    </font>
    <font>
      <u/>
      <sz val="11"/>
      <color theme="1"/>
      <name val="Calibri"/>
      <family val="2"/>
      <scheme val="minor"/>
    </font>
    <font>
      <b/>
      <i/>
      <sz val="9"/>
      <color theme="1"/>
      <name val="Calibri"/>
      <family val="2"/>
      <scheme val="minor"/>
    </font>
    <font>
      <b/>
      <sz val="10"/>
      <color theme="1"/>
      <name val="Calibri"/>
      <family val="2"/>
      <scheme val="minor"/>
    </font>
    <font>
      <sz val="11"/>
      <color theme="1"/>
      <name val="Calibri"/>
      <family val="2"/>
      <scheme val="minor"/>
    </font>
    <font>
      <i/>
      <sz val="10"/>
      <color theme="1"/>
      <name val="Calibri"/>
      <family val="2"/>
      <scheme val="minor"/>
    </font>
    <font>
      <sz val="11"/>
      <name val="Calibri"/>
      <family val="2"/>
      <scheme val="minor"/>
    </font>
    <font>
      <i/>
      <sz val="12"/>
      <color theme="1"/>
      <name val="Calibri"/>
      <family val="2"/>
      <scheme val="minor"/>
    </font>
    <font>
      <b/>
      <i/>
      <sz val="12"/>
      <color theme="1"/>
      <name val="Calibri"/>
      <family val="2"/>
      <scheme val="minor"/>
    </font>
    <font>
      <i/>
      <sz val="8"/>
      <color theme="1"/>
      <name val="Calibri"/>
      <family val="2"/>
      <scheme val="minor"/>
    </font>
    <font>
      <sz val="10"/>
      <name val="Calibri"/>
      <family val="2"/>
      <scheme val="minor"/>
    </font>
    <font>
      <sz val="11"/>
      <color theme="0" tint="-0.14996795556505021"/>
      <name val="Calibri"/>
      <family val="2"/>
      <scheme val="minor"/>
    </font>
    <font>
      <b/>
      <sz val="11"/>
      <name val="Calibri"/>
      <family val="2"/>
      <scheme val="minor"/>
    </font>
    <font>
      <i/>
      <sz val="11"/>
      <name val="Calibri"/>
      <family val="2"/>
      <scheme val="minor"/>
    </font>
    <font>
      <b/>
      <sz val="14"/>
      <color theme="1"/>
      <name val="Calibri"/>
      <family val="2"/>
      <scheme val="minor"/>
    </font>
    <font>
      <sz val="14"/>
      <color theme="1"/>
      <name val="Calibri"/>
      <family val="2"/>
      <scheme val="minor"/>
    </font>
    <font>
      <b/>
      <sz val="13"/>
      <color theme="5"/>
      <name val="Calibri"/>
      <family val="2"/>
      <scheme val="minor"/>
    </font>
    <font>
      <b/>
      <sz val="12"/>
      <color theme="1"/>
      <name val="Calibri"/>
      <family val="2"/>
      <scheme val="minor"/>
    </font>
    <font>
      <sz val="11"/>
      <color theme="0"/>
      <name val="Calibri"/>
      <family val="2"/>
      <scheme val="minor"/>
    </font>
    <font>
      <b/>
      <sz val="11"/>
      <color theme="0"/>
      <name val="Calibri"/>
      <family val="2"/>
      <scheme val="minor"/>
    </font>
    <font>
      <i/>
      <sz val="11"/>
      <color theme="0"/>
      <name val="Calibri"/>
      <family val="2"/>
      <scheme val="minor"/>
    </font>
    <font>
      <sz val="10"/>
      <color theme="0"/>
      <name val="Calibri"/>
      <family val="2"/>
      <scheme val="minor"/>
    </font>
    <font>
      <b/>
      <sz val="9"/>
      <color theme="0"/>
      <name val="Calibri"/>
      <family val="2"/>
      <scheme val="minor"/>
    </font>
    <font>
      <sz val="12"/>
      <color theme="0"/>
      <name val="Calibri"/>
      <family val="2"/>
      <scheme val="minor"/>
    </font>
    <font>
      <sz val="10.5"/>
      <color theme="1"/>
      <name val="Calibri"/>
      <family val="2"/>
      <scheme val="minor"/>
    </font>
    <font>
      <b/>
      <sz val="10.5"/>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13" fillId="0" borderId="0" applyFont="0" applyFill="0" applyBorder="0" applyAlignment="0" applyProtection="0"/>
    <xf numFmtId="43" fontId="13" fillId="0" borderId="0" applyFont="0" applyFill="0" applyBorder="0" applyAlignment="0" applyProtection="0"/>
  </cellStyleXfs>
  <cellXfs count="217">
    <xf numFmtId="0" fontId="0" fillId="0" borderId="0" xfId="0"/>
    <xf numFmtId="3" fontId="0" fillId="2" borderId="1" xfId="0" applyNumberFormat="1" applyFill="1" applyBorder="1" applyAlignment="1" applyProtection="1">
      <alignment horizontal="center"/>
      <protection locked="0"/>
    </xf>
    <xf numFmtId="3" fontId="0" fillId="0" borderId="0" xfId="0" applyNumberFormat="1" applyAlignment="1">
      <alignment horizontal="center"/>
    </xf>
    <xf numFmtId="0" fontId="2" fillId="0" borderId="0" xfId="0" applyFont="1" applyAlignment="1">
      <alignment horizontal="center"/>
    </xf>
    <xf numFmtId="0" fontId="0" fillId="3" borderId="0" xfId="0" applyFill="1"/>
    <xf numFmtId="3" fontId="1" fillId="0" borderId="0" xfId="0" applyNumberFormat="1" applyFont="1"/>
    <xf numFmtId="0" fontId="4" fillId="0" borderId="0" xfId="0" applyFont="1" applyAlignment="1">
      <alignment horizontal="left"/>
    </xf>
    <xf numFmtId="0" fontId="2" fillId="0" borderId="0" xfId="0" applyFont="1"/>
    <xf numFmtId="0" fontId="4" fillId="0" borderId="0" xfId="0" applyFont="1"/>
    <xf numFmtId="0" fontId="8" fillId="0" borderId="0" xfId="0" applyFont="1"/>
    <xf numFmtId="0" fontId="0" fillId="0" borderId="0" xfId="0" applyAlignment="1">
      <alignment horizontal="center"/>
    </xf>
    <xf numFmtId="0" fontId="1" fillId="0" borderId="0" xfId="0" applyFont="1" applyAlignment="1">
      <alignment horizontal="right"/>
    </xf>
    <xf numFmtId="0" fontId="9" fillId="0" borderId="0" xfId="0" applyFont="1" applyAlignment="1">
      <alignment vertical="center"/>
    </xf>
    <xf numFmtId="0" fontId="0" fillId="0" borderId="0" xfId="0" applyAlignment="1">
      <alignment horizontal="right"/>
    </xf>
    <xf numFmtId="3" fontId="11" fillId="0" borderId="0" xfId="0" applyNumberFormat="1" applyFont="1" applyAlignment="1">
      <alignment horizontal="right"/>
    </xf>
    <xf numFmtId="0" fontId="11" fillId="0" borderId="0" xfId="0" applyFont="1"/>
    <xf numFmtId="0" fontId="9" fillId="0" borderId="0" xfId="0" applyFont="1"/>
    <xf numFmtId="0" fontId="12" fillId="0" borderId="0" xfId="0" applyFont="1"/>
    <xf numFmtId="44" fontId="0" fillId="0" borderId="0" xfId="1" applyFont="1" applyProtection="1"/>
    <xf numFmtId="44" fontId="0" fillId="0" borderId="0" xfId="1" applyFont="1" applyBorder="1" applyProtection="1"/>
    <xf numFmtId="44" fontId="0" fillId="0" borderId="0" xfId="1" applyFont="1" applyFill="1" applyBorder="1" applyProtection="1"/>
    <xf numFmtId="44" fontId="0" fillId="0" borderId="4" xfId="1" applyFont="1" applyFill="1" applyBorder="1" applyProtection="1"/>
    <xf numFmtId="44" fontId="0" fillId="2" borderId="1" xfId="1" applyFont="1" applyFill="1" applyBorder="1" applyProtection="1">
      <protection locked="0"/>
    </xf>
    <xf numFmtId="0" fontId="4" fillId="0" borderId="0" xfId="0" applyFont="1" applyAlignment="1">
      <alignment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44" fontId="0" fillId="0" borderId="0" xfId="1" applyFont="1" applyFill="1" applyBorder="1" applyAlignment="1" applyProtection="1">
      <alignment vertical="center"/>
    </xf>
    <xf numFmtId="44" fontId="0" fillId="2" borderId="0" xfId="1" applyFont="1" applyFill="1" applyProtection="1">
      <protection locked="0"/>
    </xf>
    <xf numFmtId="0" fontId="0" fillId="0" borderId="9" xfId="0" applyBorder="1"/>
    <xf numFmtId="0" fontId="0" fillId="0" borderId="0" xfId="0" applyAlignment="1">
      <alignment horizontal="left"/>
    </xf>
    <xf numFmtId="3" fontId="0" fillId="0" borderId="0" xfId="0" applyNumberFormat="1" applyAlignment="1">
      <alignment horizontal="center" wrapText="1"/>
    </xf>
    <xf numFmtId="0" fontId="4" fillId="0" borderId="0" xfId="0" applyFont="1" applyAlignment="1">
      <alignment horizontal="left" vertical="center"/>
    </xf>
    <xf numFmtId="44" fontId="4" fillId="0" borderId="0" xfId="0" applyNumberFormat="1" applyFont="1" applyAlignment="1">
      <alignment horizontal="left" vertical="center"/>
    </xf>
    <xf numFmtId="0" fontId="0" fillId="2" borderId="0" xfId="0" applyFill="1" applyProtection="1">
      <protection locked="0"/>
    </xf>
    <xf numFmtId="0" fontId="1" fillId="0" borderId="0" xfId="0" applyFont="1" applyAlignment="1">
      <alignment wrapText="1"/>
    </xf>
    <xf numFmtId="0" fontId="1" fillId="0" borderId="0" xfId="0" applyFont="1" applyAlignment="1">
      <alignment vertical="center" wrapText="1"/>
    </xf>
    <xf numFmtId="0" fontId="0" fillId="0" borderId="0" xfId="0" applyAlignment="1">
      <alignment vertical="top" wrapText="1"/>
    </xf>
    <xf numFmtId="3" fontId="1" fillId="0" borderId="0" xfId="0" applyNumberFormat="1" applyFont="1" applyAlignment="1">
      <alignment horizontal="center"/>
    </xf>
    <xf numFmtId="0" fontId="7" fillId="0" borderId="0" xfId="0" applyFont="1" applyAlignment="1">
      <alignment horizontal="center" wrapText="1"/>
    </xf>
    <xf numFmtId="44" fontId="0" fillId="0" borderId="0" xfId="1" applyFont="1" applyFill="1" applyBorder="1" applyAlignment="1" applyProtection="1"/>
    <xf numFmtId="0" fontId="2" fillId="0" borderId="0" xfId="0" applyFont="1" applyAlignment="1">
      <alignment horizontal="left" vertical="center"/>
    </xf>
    <xf numFmtId="0" fontId="0" fillId="0" borderId="0" xfId="0" applyAlignment="1" applyProtection="1">
      <alignment wrapText="1"/>
      <protection locked="0"/>
    </xf>
    <xf numFmtId="0" fontId="0" fillId="0" borderId="0" xfId="0" applyProtection="1">
      <protection locked="0"/>
    </xf>
    <xf numFmtId="0" fontId="1" fillId="2" borderId="1" xfId="0" applyFont="1" applyFill="1" applyBorder="1" applyAlignment="1" applyProtection="1">
      <alignment wrapText="1"/>
      <protection locked="0"/>
    </xf>
    <xf numFmtId="3" fontId="20" fillId="2" borderId="0" xfId="0" applyNumberFormat="1" applyFont="1" applyFill="1" applyAlignment="1" applyProtection="1">
      <alignment horizontal="center"/>
      <protection locked="0"/>
    </xf>
    <xf numFmtId="44" fontId="0" fillId="0" borderId="5" xfId="1" applyFont="1" applyFill="1" applyBorder="1" applyProtection="1"/>
    <xf numFmtId="0" fontId="3" fillId="0" borderId="0" xfId="0" applyFont="1" applyAlignment="1">
      <alignment horizontal="center"/>
    </xf>
    <xf numFmtId="3" fontId="0" fillId="2" borderId="2" xfId="0" applyNumberFormat="1" applyFill="1" applyBorder="1" applyAlignment="1" applyProtection="1">
      <alignment horizontal="center"/>
      <protection locked="0"/>
    </xf>
    <xf numFmtId="3" fontId="0" fillId="2" borderId="2" xfId="0" applyNumberFormat="1" applyFill="1" applyBorder="1" applyAlignment="1" applyProtection="1">
      <alignment horizontal="center" vertical="center"/>
      <protection locked="0"/>
    </xf>
    <xf numFmtId="3" fontId="0" fillId="0" borderId="0" xfId="0" applyNumberFormat="1" applyAlignment="1" applyProtection="1">
      <alignment horizontal="center"/>
      <protection locked="0"/>
    </xf>
    <xf numFmtId="0" fontId="0" fillId="0" borderId="0" xfId="0" applyAlignment="1" applyProtection="1">
      <alignment horizontal="center"/>
      <protection locked="0"/>
    </xf>
    <xf numFmtId="3" fontId="0" fillId="0" borderId="0" xfId="0" applyNumberFormat="1" applyAlignment="1" applyProtection="1">
      <alignment horizontal="center" vertical="center"/>
      <protection locked="0"/>
    </xf>
    <xf numFmtId="0" fontId="5" fillId="0" borderId="0" xfId="0" applyFont="1" applyAlignment="1">
      <alignment horizont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1" fontId="0" fillId="0" borderId="0" xfId="1" applyNumberFormat="1"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0" fillId="2" borderId="16" xfId="0" applyFill="1" applyBorder="1" applyAlignment="1" applyProtection="1">
      <alignment horizontal="center"/>
      <protection locked="0"/>
    </xf>
    <xf numFmtId="3" fontId="0" fillId="2" borderId="16" xfId="0" applyNumberFormat="1" applyFill="1" applyBorder="1" applyAlignment="1" applyProtection="1">
      <alignment horizontal="center"/>
      <protection locked="0"/>
    </xf>
    <xf numFmtId="0" fontId="14" fillId="0" borderId="2" xfId="0" applyFont="1" applyBorder="1" applyAlignment="1">
      <alignment horizontal="center"/>
    </xf>
    <xf numFmtId="0" fontId="3" fillId="0" borderId="5" xfId="0" applyFont="1" applyBorder="1" applyAlignment="1">
      <alignment horizontal="center" wrapText="1"/>
    </xf>
    <xf numFmtId="0" fontId="0" fillId="0" borderId="5" xfId="0" applyBorder="1" applyAlignment="1">
      <alignment wrapText="1"/>
    </xf>
    <xf numFmtId="0" fontId="14" fillId="0" borderId="2" xfId="0" applyFont="1" applyBorder="1" applyAlignment="1">
      <alignment horizontal="left"/>
    </xf>
    <xf numFmtId="44" fontId="0" fillId="0" borderId="0" xfId="1" applyFont="1" applyBorder="1" applyAlignment="1" applyProtection="1">
      <alignment horizontal="center" vertical="center" wrapText="1"/>
    </xf>
    <xf numFmtId="0" fontId="0" fillId="0" borderId="0" xfId="0" applyAlignment="1">
      <alignment horizontal="center" vertical="center" wrapText="1"/>
    </xf>
    <xf numFmtId="44" fontId="0" fillId="0" borderId="0" xfId="1" applyFont="1" applyBorder="1" applyAlignment="1" applyProtection="1">
      <alignment vertical="center"/>
    </xf>
    <xf numFmtId="0" fontId="0" fillId="0" borderId="0" xfId="0" applyAlignment="1">
      <alignment horizontal="center" vertical="center"/>
    </xf>
    <xf numFmtId="0" fontId="0" fillId="0" borderId="6" xfId="0" applyBorder="1"/>
    <xf numFmtId="0" fontId="1" fillId="0" borderId="3" xfId="0" applyFont="1" applyBorder="1" applyAlignment="1">
      <alignment horizontal="right" vertical="center"/>
    </xf>
    <xf numFmtId="44" fontId="4" fillId="4" borderId="8" xfId="0" applyNumberFormat="1" applyFont="1" applyFill="1" applyBorder="1" applyAlignment="1">
      <alignment horizontal="left" vertical="center"/>
    </xf>
    <xf numFmtId="3" fontId="0" fillId="0" borderId="6" xfId="0" applyNumberFormat="1" applyBorder="1" applyAlignment="1">
      <alignment horizontal="center"/>
    </xf>
    <xf numFmtId="0" fontId="1" fillId="0" borderId="3" xfId="0" applyFont="1" applyBorder="1" applyAlignment="1">
      <alignment horizontal="right"/>
    </xf>
    <xf numFmtId="44" fontId="0" fillId="4" borderId="8" xfId="1" applyFont="1" applyFill="1" applyBorder="1" applyProtection="1"/>
    <xf numFmtId="44" fontId="1" fillId="0" borderId="1" xfId="1" applyFont="1" applyBorder="1" applyAlignment="1" applyProtection="1">
      <alignment horizontal="center" vertical="center" wrapText="1"/>
    </xf>
    <xf numFmtId="0" fontId="1" fillId="0" borderId="1" xfId="0" applyFont="1" applyBorder="1" applyAlignment="1">
      <alignment horizontal="center" vertical="center" wrapText="1"/>
    </xf>
    <xf numFmtId="0" fontId="15" fillId="0" borderId="0" xfId="0" applyFont="1"/>
    <xf numFmtId="0" fontId="19" fillId="0" borderId="0" xfId="0" applyFont="1"/>
    <xf numFmtId="0" fontId="22" fillId="0" borderId="0" xfId="0" applyFont="1" applyAlignment="1">
      <alignment horizontal="center" vertical="center" wrapText="1"/>
    </xf>
    <xf numFmtId="0" fontId="15" fillId="0" borderId="0" xfId="0" applyFont="1" applyAlignment="1">
      <alignment vertical="center"/>
    </xf>
    <xf numFmtId="1" fontId="0" fillId="2" borderId="1" xfId="1" applyNumberFormat="1" applyFont="1" applyFill="1" applyBorder="1" applyAlignment="1" applyProtection="1">
      <alignment horizontal="center" vertical="center"/>
      <protection locked="0"/>
    </xf>
    <xf numFmtId="2" fontId="0" fillId="2" borderId="1" xfId="1" applyNumberFormat="1" applyFont="1" applyFill="1" applyBorder="1" applyAlignment="1" applyProtection="1">
      <alignment horizontal="center" vertical="center" wrapText="1"/>
      <protection locked="0"/>
    </xf>
    <xf numFmtId="2" fontId="13" fillId="2" borderId="1" xfId="1" applyNumberFormat="1" applyFont="1" applyFill="1" applyBorder="1" applyAlignment="1" applyProtection="1">
      <alignment horizontal="center" vertical="center" wrapText="1"/>
      <protection locked="0"/>
    </xf>
    <xf numFmtId="2" fontId="0" fillId="2" borderId="1" xfId="1" applyNumberFormat="1" applyFont="1" applyFill="1" applyBorder="1" applyAlignment="1" applyProtection="1">
      <alignment horizontal="center" vertical="center"/>
      <protection locked="0"/>
    </xf>
    <xf numFmtId="44" fontId="0" fillId="0" borderId="1" xfId="1" applyFont="1" applyFill="1" applyBorder="1" applyAlignment="1" applyProtection="1">
      <alignment horizontal="left" vertical="center" wrapText="1"/>
    </xf>
    <xf numFmtId="44" fontId="0" fillId="0" borderId="1" xfId="0" applyNumberFormat="1" applyBorder="1" applyAlignment="1">
      <alignment vertical="center"/>
    </xf>
    <xf numFmtId="3" fontId="1" fillId="2" borderId="0" xfId="0" applyNumberFormat="1" applyFont="1" applyFill="1" applyAlignment="1">
      <alignment horizontal="center"/>
    </xf>
    <xf numFmtId="0" fontId="1" fillId="2" borderId="0" xfId="0" applyFont="1" applyFill="1" applyAlignment="1">
      <alignment horizontal="center"/>
    </xf>
    <xf numFmtId="43" fontId="0" fillId="0" borderId="0" xfId="2" applyFont="1" applyProtection="1"/>
    <xf numFmtId="0" fontId="0" fillId="0" borderId="10" xfId="0" applyBorder="1" applyAlignment="1">
      <alignment horizontal="left"/>
    </xf>
    <xf numFmtId="0" fontId="0" fillId="0" borderId="0" xfId="0"/>
    <xf numFmtId="0" fontId="15" fillId="0" borderId="0" xfId="0" applyFont="1" applyAlignment="1">
      <alignment wrapText="1"/>
    </xf>
    <xf numFmtId="0" fontId="27" fillId="0" borderId="0" xfId="0" applyFont="1"/>
    <xf numFmtId="44" fontId="15" fillId="0" borderId="0" xfId="1" applyFont="1" applyFill="1" applyBorder="1" applyProtection="1"/>
    <xf numFmtId="44" fontId="15" fillId="0" borderId="0" xfId="1" applyFont="1" applyFill="1" applyBorder="1" applyAlignment="1" applyProtection="1"/>
    <xf numFmtId="3" fontId="27" fillId="0" borderId="0" xfId="0" applyNumberFormat="1" applyFont="1" applyAlignment="1">
      <alignment horizontal="center"/>
    </xf>
    <xf numFmtId="3" fontId="28" fillId="0" borderId="0" xfId="0" applyNumberFormat="1" applyFont="1" applyAlignment="1">
      <alignment horizontal="center"/>
    </xf>
    <xf numFmtId="3" fontId="27" fillId="0" borderId="0" xfId="0" applyNumberFormat="1" applyFont="1" applyAlignment="1" applyProtection="1">
      <alignment horizontal="center"/>
      <protection locked="0"/>
    </xf>
    <xf numFmtId="3" fontId="27" fillId="0" borderId="0" xfId="0" applyNumberFormat="1" applyFont="1" applyAlignment="1" applyProtection="1">
      <alignment horizontal="center" vertical="center"/>
      <protection locked="0"/>
    </xf>
    <xf numFmtId="43" fontId="27" fillId="0" borderId="0" xfId="2" applyFont="1" applyProtection="1"/>
    <xf numFmtId="0" fontId="27" fillId="0" borderId="0" xfId="0" applyFont="1" applyAlignment="1">
      <alignment vertical="center"/>
    </xf>
    <xf numFmtId="44" fontId="29" fillId="0" borderId="0" xfId="0" applyNumberFormat="1" applyFont="1" applyAlignment="1">
      <alignment horizontal="center" vertical="center" wrapText="1"/>
    </xf>
    <xf numFmtId="0" fontId="30" fillId="0" borderId="0" xfId="0" applyFont="1"/>
    <xf numFmtId="0" fontId="27" fillId="0" borderId="0" xfId="0" applyFont="1" applyAlignment="1">
      <alignment horizontal="left"/>
    </xf>
    <xf numFmtId="0" fontId="31" fillId="0" borderId="0" xfId="0" applyFont="1"/>
    <xf numFmtId="0" fontId="27" fillId="0" borderId="0" xfId="0" applyFont="1" applyAlignment="1">
      <alignment wrapText="1"/>
    </xf>
    <xf numFmtId="0" fontId="32" fillId="0" borderId="0" xfId="0" applyFont="1"/>
    <xf numFmtId="0" fontId="28" fillId="0" borderId="0" xfId="0" applyFont="1" applyAlignment="1">
      <alignment horizontal="right"/>
    </xf>
    <xf numFmtId="0" fontId="29" fillId="0" borderId="0" xfId="0" applyFont="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xf numFmtId="0" fontId="0" fillId="0" borderId="3" xfId="0" applyBorder="1"/>
    <xf numFmtId="2" fontId="13" fillId="2" borderId="1" xfId="1" applyNumberFormat="1" applyFont="1" applyFill="1" applyBorder="1" applyAlignment="1" applyProtection="1">
      <alignment horizontal="center" vertical="center"/>
      <protection locked="0"/>
    </xf>
    <xf numFmtId="2" fontId="0" fillId="2" borderId="1" xfId="0" applyNumberFormat="1" applyFill="1" applyBorder="1" applyAlignment="1" applyProtection="1">
      <alignment horizontal="center"/>
      <protection locked="0"/>
    </xf>
    <xf numFmtId="0" fontId="0" fillId="0" borderId="5" xfId="0" applyBorder="1" applyAlignment="1">
      <alignment horizontal="left" wrapText="1"/>
    </xf>
    <xf numFmtId="0" fontId="0" fillId="0" borderId="18" xfId="0" applyBorder="1" applyAlignment="1">
      <alignment horizontal="left" wrapText="1"/>
    </xf>
    <xf numFmtId="44" fontId="0" fillId="0" borderId="17" xfId="1" applyFont="1" applyBorder="1" applyAlignment="1" applyProtection="1">
      <alignment horizontal="left" vertical="center" wrapText="1"/>
    </xf>
    <xf numFmtId="0" fontId="0" fillId="0" borderId="18" xfId="0" applyBorder="1" applyAlignment="1">
      <alignment horizontal="left" vertical="center" wrapText="1"/>
    </xf>
    <xf numFmtId="0" fontId="0" fillId="0" borderId="16" xfId="0" applyBorder="1" applyAlignment="1">
      <alignment horizontal="left" vertical="center" wrapText="1"/>
    </xf>
    <xf numFmtId="0" fontId="0" fillId="0" borderId="7" xfId="0" applyBorder="1" applyAlignment="1">
      <alignment horizontal="left" vertical="center" wrapText="1"/>
    </xf>
    <xf numFmtId="44" fontId="0" fillId="0" borderId="14" xfId="1" applyFont="1" applyFill="1" applyBorder="1" applyAlignment="1" applyProtection="1">
      <alignment horizontal="left" vertical="center" wrapText="1"/>
    </xf>
    <xf numFmtId="0" fontId="0" fillId="0" borderId="15" xfId="0"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5" xfId="0" applyFont="1" applyBorder="1" applyAlignment="1">
      <alignment horizontal="left" vertical="center" wrapText="1"/>
    </xf>
    <xf numFmtId="0" fontId="4" fillId="0" borderId="18" xfId="0" applyFont="1" applyBorder="1" applyAlignment="1">
      <alignment horizontal="left" vertical="center" wrapText="1"/>
    </xf>
    <xf numFmtId="0" fontId="4" fillId="0" borderId="16" xfId="0" applyFont="1" applyBorder="1" applyAlignment="1">
      <alignment horizontal="left" vertical="center" wrapText="1"/>
    </xf>
    <xf numFmtId="44" fontId="0" fillId="0" borderId="14" xfId="0" applyNumberFormat="1" applyBorder="1" applyAlignment="1">
      <alignment vertical="center"/>
    </xf>
    <xf numFmtId="0" fontId="0" fillId="0" borderId="15" xfId="0" applyBorder="1" applyAlignment="1">
      <alignment vertical="center"/>
    </xf>
    <xf numFmtId="0" fontId="0" fillId="0" borderId="1" xfId="0" applyBorder="1" applyAlignment="1">
      <alignment horizontal="left" vertical="center" wrapText="1"/>
    </xf>
    <xf numFmtId="0" fontId="0" fillId="2" borderId="13" xfId="0" applyFill="1" applyBorder="1" applyProtection="1">
      <protection locked="0"/>
    </xf>
    <xf numFmtId="0" fontId="0" fillId="0" borderId="13" xfId="0" applyBorder="1" applyProtection="1">
      <protection locked="0"/>
    </xf>
    <xf numFmtId="0" fontId="3" fillId="0" borderId="0" xfId="0" applyFont="1" applyAlignment="1">
      <alignment horizontal="center"/>
    </xf>
    <xf numFmtId="0" fontId="0" fillId="0" borderId="0" xfId="0"/>
    <xf numFmtId="3" fontId="0" fillId="2" borderId="2" xfId="0" applyNumberFormat="1" applyFill="1" applyBorder="1" applyAlignment="1" applyProtection="1">
      <alignment horizontal="center" wrapText="1"/>
      <protection locked="0"/>
    </xf>
    <xf numFmtId="0" fontId="0" fillId="0" borderId="2" xfId="0" applyBorder="1" applyAlignment="1" applyProtection="1">
      <alignment horizontal="center" wrapText="1"/>
      <protection locked="0"/>
    </xf>
    <xf numFmtId="3" fontId="0" fillId="0" borderId="3" xfId="0" applyNumberFormat="1" applyBorder="1" applyAlignment="1">
      <alignment horizontal="center"/>
    </xf>
    <xf numFmtId="0" fontId="4" fillId="0" borderId="0" xfId="0" applyFont="1" applyAlignment="1">
      <alignment horizontal="center" vertical="center" wrapText="1"/>
    </xf>
    <xf numFmtId="0" fontId="0" fillId="0" borderId="0" xfId="0" applyAlignment="1">
      <alignment vertical="center"/>
    </xf>
    <xf numFmtId="0" fontId="3" fillId="2" borderId="0" xfId="0" applyFont="1" applyFill="1" applyAlignment="1">
      <alignment horizontal="center" vertical="center" wrapText="1"/>
    </xf>
    <xf numFmtId="0" fontId="0" fillId="0" borderId="0" xfId="0" applyAlignment="1">
      <alignment wrapText="1"/>
    </xf>
    <xf numFmtId="44" fontId="0" fillId="0" borderId="6" xfId="1" applyFont="1" applyBorder="1" applyAlignment="1" applyProtection="1">
      <alignment horizontal="left" vertical="center" wrapText="1"/>
    </xf>
    <xf numFmtId="0" fontId="0" fillId="0" borderId="8" xfId="0"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wrapText="1"/>
    </xf>
    <xf numFmtId="0" fontId="4" fillId="0" borderId="1" xfId="0" applyFont="1" applyBorder="1" applyAlignment="1">
      <alignment horizontal="left" vertical="center" wrapText="1"/>
    </xf>
    <xf numFmtId="0" fontId="1"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44" fontId="0" fillId="0" borderId="1" xfId="0" applyNumberFormat="1" applyBorder="1" applyAlignment="1">
      <alignment horizontal="left" vertical="center"/>
    </xf>
    <xf numFmtId="0" fontId="0" fillId="0" borderId="1" xfId="0" applyBorder="1" applyAlignment="1">
      <alignment vertical="center"/>
    </xf>
    <xf numFmtId="44" fontId="0" fillId="0" borderId="1" xfId="1" applyFont="1" applyFill="1" applyBorder="1" applyAlignment="1" applyProtection="1">
      <alignment vertical="center"/>
    </xf>
    <xf numFmtId="0" fontId="1" fillId="0" borderId="0" xfId="0" applyFont="1" applyAlignment="1">
      <alignment wrapText="1"/>
    </xf>
    <xf numFmtId="0" fontId="0" fillId="2" borderId="2" xfId="0" applyFill="1" applyBorder="1" applyProtection="1">
      <protection locked="0"/>
    </xf>
    <xf numFmtId="44" fontId="0" fillId="2" borderId="13" xfId="1" applyFont="1" applyFill="1" applyBorder="1" applyAlignment="1" applyProtection="1">
      <protection locked="0"/>
    </xf>
    <xf numFmtId="44" fontId="0" fillId="2" borderId="1" xfId="1" applyFont="1" applyFill="1" applyBorder="1" applyAlignment="1" applyProtection="1">
      <protection locked="0"/>
    </xf>
    <xf numFmtId="0" fontId="0" fillId="2" borderId="1" xfId="0" applyFill="1" applyBorder="1" applyProtection="1">
      <protection locked="0"/>
    </xf>
    <xf numFmtId="0" fontId="0" fillId="0" borderId="1" xfId="0" applyBorder="1" applyProtection="1">
      <protection locked="0"/>
    </xf>
    <xf numFmtId="0" fontId="0" fillId="0" borderId="0" xfId="0" applyAlignment="1">
      <alignment vertical="center" wrapText="1"/>
    </xf>
    <xf numFmtId="0" fontId="0" fillId="0" borderId="0" xfId="0" applyAlignment="1">
      <alignment vertical="top" wrapText="1"/>
    </xf>
    <xf numFmtId="0" fontId="0" fillId="2" borderId="2" xfId="0" applyFill="1" applyBorder="1" applyAlignment="1" applyProtection="1">
      <alignment vertical="center" wrapText="1"/>
      <protection locked="0"/>
    </xf>
    <xf numFmtId="0" fontId="10" fillId="0" borderId="0" xfId="0" applyFont="1" applyAlignment="1">
      <alignment vertical="center"/>
    </xf>
    <xf numFmtId="0" fontId="1" fillId="0" borderId="0" xfId="0" applyFont="1" applyAlignment="1">
      <alignment vertical="center" wrapText="1"/>
    </xf>
    <xf numFmtId="0" fontId="0" fillId="0" borderId="0" xfId="0" applyAlignment="1"/>
    <xf numFmtId="14" fontId="1" fillId="0" borderId="0" xfId="0" applyNumberFormat="1" applyFont="1" applyAlignment="1">
      <alignment horizontal="left"/>
    </xf>
    <xf numFmtId="3" fontId="26" fillId="0" borderId="0" xfId="0" applyNumberFormat="1" applyFont="1" applyAlignment="1">
      <alignment horizontal="center"/>
    </xf>
    <xf numFmtId="0" fontId="26" fillId="0" borderId="0" xfId="0" applyFont="1" applyAlignment="1">
      <alignment horizontal="center"/>
    </xf>
    <xf numFmtId="0" fontId="21" fillId="2" borderId="1" xfId="0" applyFont="1" applyFill="1" applyBorder="1" applyAlignment="1">
      <alignment horizontal="center"/>
    </xf>
    <xf numFmtId="0" fontId="15" fillId="2" borderId="1" xfId="0" applyFont="1" applyFill="1" applyBorder="1" applyAlignment="1">
      <alignment horizontal="center"/>
    </xf>
    <xf numFmtId="0" fontId="1" fillId="2" borderId="1" xfId="0" applyFont="1" applyFill="1" applyBorder="1" applyAlignment="1">
      <alignment horizontal="center"/>
    </xf>
    <xf numFmtId="0" fontId="0" fillId="2" borderId="11" xfId="0" applyFill="1" applyBorder="1" applyAlignment="1" applyProtection="1">
      <alignment horizontal="left"/>
      <protection locked="0"/>
    </xf>
    <xf numFmtId="0" fontId="0" fillId="0" borderId="12" xfId="0" applyBorder="1" applyAlignment="1" applyProtection="1">
      <alignment horizontal="left"/>
      <protection locked="0"/>
    </xf>
    <xf numFmtId="44" fontId="0" fillId="2" borderId="11" xfId="1" applyFont="1" applyFill="1" applyBorder="1" applyAlignment="1" applyProtection="1">
      <protection locked="0"/>
    </xf>
    <xf numFmtId="0" fontId="0" fillId="0" borderId="12" xfId="0" applyBorder="1" applyProtection="1">
      <protection locked="0"/>
    </xf>
    <xf numFmtId="0" fontId="0" fillId="2" borderId="11" xfId="0" applyFill="1" applyBorder="1" applyProtection="1">
      <protection locked="0"/>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0" xfId="0" applyFill="1" applyBorder="1" applyProtection="1"/>
    <xf numFmtId="0" fontId="0" fillId="0" borderId="12" xfId="0" applyFill="1" applyBorder="1" applyProtection="1"/>
    <xf numFmtId="44" fontId="0" fillId="2" borderId="11" xfId="1" applyFont="1" applyFill="1" applyBorder="1" applyAlignment="1" applyProtection="1">
      <alignment horizontal="center"/>
      <protection locked="0"/>
    </xf>
    <xf numFmtId="0" fontId="2" fillId="0" borderId="0" xfId="0" applyFont="1" applyAlignment="1">
      <alignment horizontal="left"/>
    </xf>
    <xf numFmtId="0" fontId="1" fillId="0" borderId="0" xfId="0" applyFont="1" applyAlignment="1">
      <alignment horizontal="center"/>
    </xf>
    <xf numFmtId="3" fontId="27" fillId="0" borderId="0" xfId="0" applyNumberFormat="1" applyFont="1" applyAlignment="1" applyProtection="1">
      <alignment horizontal="center"/>
      <protection locked="0"/>
    </xf>
    <xf numFmtId="0" fontId="27" fillId="0" borderId="0" xfId="0" applyFont="1" applyAlignment="1">
      <alignment wrapText="1"/>
    </xf>
    <xf numFmtId="44" fontId="15" fillId="0" borderId="0" xfId="1" applyFont="1" applyFill="1" applyBorder="1" applyAlignment="1" applyProtection="1"/>
    <xf numFmtId="3" fontId="27" fillId="0" borderId="0" xfId="0" applyNumberFormat="1" applyFont="1" applyAlignment="1" applyProtection="1">
      <alignment horizontal="center" vertical="center"/>
      <protection locked="0"/>
    </xf>
    <xf numFmtId="0" fontId="21" fillId="0" borderId="0" xfId="0" applyFont="1" applyAlignment="1">
      <alignment horizontal="center"/>
    </xf>
    <xf numFmtId="0" fontId="15" fillId="0" borderId="0" xfId="0" applyFont="1" applyAlignment="1">
      <alignment horizontal="center"/>
    </xf>
    <xf numFmtId="3" fontId="1" fillId="0" borderId="0" xfId="0" applyNumberFormat="1" applyFont="1" applyAlignment="1">
      <alignment horizontal="center"/>
    </xf>
    <xf numFmtId="3" fontId="23" fillId="2" borderId="0" xfId="0" applyNumberFormat="1" applyFont="1" applyFill="1" applyAlignment="1">
      <alignment horizontal="center"/>
    </xf>
    <xf numFmtId="3" fontId="24" fillId="2" borderId="0" xfId="0" applyNumberFormat="1" applyFont="1" applyFill="1" applyAlignment="1">
      <alignment horizontal="center"/>
    </xf>
    <xf numFmtId="0" fontId="0" fillId="4"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left"/>
    </xf>
    <xf numFmtId="0" fontId="0" fillId="0" borderId="6" xfId="0" applyBorder="1" applyAlignment="1">
      <alignment horizontal="center" wrapText="1"/>
    </xf>
    <xf numFmtId="0" fontId="0" fillId="0" borderId="3" xfId="0" applyBorder="1" applyAlignment="1">
      <alignment horizontal="center" wrapText="1"/>
    </xf>
    <xf numFmtId="0" fontId="0" fillId="0" borderId="3" xfId="0" applyBorder="1" applyAlignment="1">
      <alignment wrapText="1"/>
    </xf>
    <xf numFmtId="0" fontId="0" fillId="0" borderId="8" xfId="0" applyBorder="1" applyAlignment="1">
      <alignment wrapText="1"/>
    </xf>
    <xf numFmtId="0" fontId="0" fillId="2" borderId="1" xfId="0" applyFill="1" applyBorder="1" applyAlignment="1" applyProtection="1">
      <alignment horizontal="center" vertical="center" wrapText="1"/>
      <protection locked="0"/>
    </xf>
    <xf numFmtId="3" fontId="1" fillId="2" borderId="0" xfId="0" applyNumberFormat="1" applyFont="1" applyFill="1" applyAlignment="1">
      <alignment horizontal="center"/>
    </xf>
    <xf numFmtId="0" fontId="1" fillId="2" borderId="0" xfId="0" applyFont="1" applyFill="1" applyAlignment="1">
      <alignment horizontal="center"/>
    </xf>
    <xf numFmtId="3" fontId="16" fillId="0" borderId="0" xfId="0" applyNumberFormat="1" applyFont="1" applyAlignment="1">
      <alignment horizontal="center"/>
    </xf>
    <xf numFmtId="3" fontId="0" fillId="0" borderId="0" xfId="0" applyNumberFormat="1" applyAlignment="1">
      <alignment horizontal="center"/>
    </xf>
    <xf numFmtId="0" fontId="33" fillId="0" borderId="0" xfId="0" applyFont="1"/>
    <xf numFmtId="0" fontId="33" fillId="0" borderId="0" xfId="0" applyFont="1" applyAlignment="1">
      <alignment wrapText="1"/>
    </xf>
    <xf numFmtId="0" fontId="34" fillId="0" borderId="0" xfId="0" applyFont="1"/>
    <xf numFmtId="0" fontId="33" fillId="0" borderId="0" xfId="0" applyFont="1" applyAlignment="1">
      <alignment horizontal="left"/>
    </xf>
    <xf numFmtId="0" fontId="33" fillId="0" borderId="0" xfId="0" applyFont="1" applyAlignment="1">
      <alignment vertical="center"/>
    </xf>
    <xf numFmtId="0" fontId="33" fillId="0" borderId="0" xfId="0" applyFont="1" applyAlignment="1">
      <alignment horizontal="center"/>
    </xf>
  </cellXfs>
  <cellStyles count="3">
    <cellStyle name="Comma" xfId="2" builtinId="3"/>
    <cellStyle name="Currency" xfId="1" builtinId="4"/>
    <cellStyle name="Normal" xfId="0" builtinId="0"/>
  </cellStyles>
  <dxfs count="8">
    <dxf>
      <fill>
        <patternFill>
          <bgColor rgb="FFFFFF00"/>
        </patternFill>
      </fill>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dxf>
    <dxf>
      <fill>
        <patternFill>
          <bgColor theme="9" tint="0.59996337778862885"/>
        </patternFill>
      </fill>
    </dxf>
    <dxf>
      <fill>
        <patternFill>
          <bgColor rgb="FFFFFF00"/>
        </patternFill>
      </fill>
    </dxf>
    <dxf>
      <font>
        <color theme="0"/>
      </font>
      <fill>
        <patternFill patternType="none">
          <bgColor auto="1"/>
        </patternFill>
      </fill>
      <border>
        <left style="thin">
          <color auto="1"/>
        </left>
        <right style="thin">
          <color auto="1"/>
        </right>
        <top style="thin">
          <color auto="1"/>
        </top>
        <bottom style="thin">
          <color auto="1"/>
        </bottom>
        <vertical/>
        <horizontal/>
      </border>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E$58" lockText="1" noThreeD="1"/>
</file>

<file path=xl/ctrlProps/ctrlProp2.xml><?xml version="1.0" encoding="utf-8"?>
<formControlPr xmlns="http://schemas.microsoft.com/office/spreadsheetml/2009/9/main" objectType="CheckBox" fmlaLink="$E$6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236220</xdr:colOff>
          <xdr:row>57</xdr:row>
          <xdr:rowOff>0</xdr:rowOff>
        </xdr:from>
        <xdr:to>
          <xdr:col>5</xdr:col>
          <xdr:colOff>220980</xdr:colOff>
          <xdr:row>58</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58</xdr:row>
          <xdr:rowOff>182880</xdr:rowOff>
        </xdr:from>
        <xdr:to>
          <xdr:col>5</xdr:col>
          <xdr:colOff>266700</xdr:colOff>
          <xdr:row>59</xdr:row>
          <xdr:rowOff>213360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1749858</xdr:colOff>
      <xdr:row>0</xdr:row>
      <xdr:rowOff>0</xdr:rowOff>
    </xdr:from>
    <xdr:to>
      <xdr:col>5</xdr:col>
      <xdr:colOff>1778289</xdr:colOff>
      <xdr:row>0</xdr:row>
      <xdr:rowOff>242889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38676" y="0"/>
          <a:ext cx="4591772" cy="242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DDS REQUEST FOR</a:t>
          </a:r>
          <a:r>
            <a:rPr lang="en-US" sz="1200" b="1" baseline="0"/>
            <a:t> ONE-TIME NON-ANNUALIZED FUNDS</a:t>
          </a:r>
          <a:endParaRPr lang="en-US" sz="12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47"/>
  <sheetViews>
    <sheetView tabSelected="1" zoomScale="110" zoomScaleNormal="110" workbookViewId="0">
      <selection activeCell="G10" sqref="G10"/>
    </sheetView>
  </sheetViews>
  <sheetFormatPr defaultColWidth="8.88671875" defaultRowHeight="14.4" x14ac:dyDescent="0.3"/>
  <cols>
    <col min="1" max="1" width="8.88671875" customWidth="1"/>
    <col min="2" max="2" width="28" customWidth="1"/>
    <col min="3" max="3" width="14.6640625" style="18" customWidth="1"/>
    <col min="4" max="4" width="13.44140625" customWidth="1"/>
    <col min="5" max="5" width="12.33203125" customWidth="1"/>
    <col min="6" max="6" width="30.109375" customWidth="1"/>
    <col min="7" max="7" width="9.88671875" customWidth="1"/>
    <col min="8" max="8" width="12.5546875" style="18" customWidth="1"/>
    <col min="10" max="10" width="12.5546875" bestFit="1" customWidth="1"/>
    <col min="11" max="11" width="11" style="93" hidden="1" customWidth="1"/>
    <col min="12" max="12" width="7.44140625" style="93" hidden="1" customWidth="1"/>
    <col min="13" max="13" width="8.88671875" style="77"/>
    <col min="20" max="20" width="0" hidden="1" customWidth="1"/>
  </cols>
  <sheetData>
    <row r="1" spans="1:20" ht="19.95" customHeight="1" x14ac:dyDescent="0.3">
      <c r="A1" s="169">
        <v>45861</v>
      </c>
      <c r="B1" s="169"/>
      <c r="C1" s="169"/>
      <c r="D1" s="169"/>
      <c r="E1" s="169"/>
      <c r="F1" s="169"/>
      <c r="G1" s="169"/>
      <c r="H1" s="169"/>
    </row>
    <row r="2" spans="1:20" ht="15.6" x14ac:dyDescent="0.3">
      <c r="A2" s="170" t="s">
        <v>0</v>
      </c>
      <c r="B2" s="171"/>
      <c r="C2" s="171"/>
      <c r="D2" s="171"/>
      <c r="E2" s="171"/>
      <c r="F2" s="171"/>
      <c r="G2" s="171"/>
      <c r="H2" s="171"/>
    </row>
    <row r="3" spans="1:20" x14ac:dyDescent="0.3">
      <c r="A3" s="2"/>
      <c r="F3" s="29"/>
    </row>
    <row r="4" spans="1:20" x14ac:dyDescent="0.3">
      <c r="A4" s="2"/>
      <c r="B4" s="30" t="s">
        <v>1</v>
      </c>
      <c r="C4" s="175"/>
      <c r="D4" s="176"/>
      <c r="F4" s="30" t="s">
        <v>2</v>
      </c>
      <c r="G4" s="179"/>
      <c r="H4" s="178"/>
    </row>
    <row r="5" spans="1:20" x14ac:dyDescent="0.3">
      <c r="A5" s="2"/>
      <c r="B5" t="s">
        <v>3</v>
      </c>
      <c r="C5" s="177"/>
      <c r="D5" s="178"/>
      <c r="F5" s="90">
        <f>IF(C5="Customized Employment", "CE Certified Staff Member Name:", 0)</f>
        <v>0</v>
      </c>
      <c r="G5" s="182"/>
      <c r="H5" s="183"/>
    </row>
    <row r="6" spans="1:20" x14ac:dyDescent="0.3">
      <c r="A6" s="2"/>
      <c r="B6" t="s">
        <v>4</v>
      </c>
      <c r="C6" s="179"/>
      <c r="D6" s="178"/>
      <c r="F6" s="30" t="s">
        <v>5</v>
      </c>
      <c r="G6" s="180"/>
      <c r="H6" s="181"/>
      <c r="K6" s="93" t="s">
        <v>98</v>
      </c>
      <c r="T6" t="s">
        <v>6</v>
      </c>
    </row>
    <row r="7" spans="1:20" x14ac:dyDescent="0.3">
      <c r="A7" s="2"/>
      <c r="B7" t="s">
        <v>7</v>
      </c>
      <c r="C7" s="179"/>
      <c r="D7" s="178"/>
      <c r="F7" s="91" t="s">
        <v>93</v>
      </c>
      <c r="G7" s="184"/>
      <c r="H7" s="178"/>
      <c r="K7" s="93" t="s">
        <v>99</v>
      </c>
      <c r="T7" t="s">
        <v>8</v>
      </c>
    </row>
    <row r="8" spans="1:20" x14ac:dyDescent="0.3">
      <c r="A8" s="2"/>
      <c r="C8"/>
      <c r="H8"/>
      <c r="T8" t="s">
        <v>9</v>
      </c>
    </row>
    <row r="9" spans="1:20" x14ac:dyDescent="0.3">
      <c r="A9" s="2"/>
      <c r="F9" s="30"/>
    </row>
    <row r="10" spans="1:20" x14ac:dyDescent="0.3">
      <c r="A10" s="2"/>
      <c r="B10" t="s">
        <v>10</v>
      </c>
      <c r="C10" s="34"/>
      <c r="F10" s="30" t="s">
        <v>11</v>
      </c>
      <c r="G10" s="28"/>
    </row>
    <row r="11" spans="1:20" x14ac:dyDescent="0.3">
      <c r="A11" s="2"/>
      <c r="B11" s="185" t="s">
        <v>94</v>
      </c>
      <c r="C11" s="185"/>
      <c r="F11" s="3"/>
      <c r="G11" s="3"/>
    </row>
    <row r="12" spans="1:20" x14ac:dyDescent="0.3">
      <c r="A12" s="135" t="s">
        <v>12</v>
      </c>
      <c r="B12" s="135"/>
      <c r="C12" s="135"/>
      <c r="D12" s="135"/>
      <c r="E12" s="135"/>
      <c r="F12" s="135"/>
      <c r="G12" s="135"/>
      <c r="H12" s="135"/>
    </row>
    <row r="13" spans="1:20" x14ac:dyDescent="0.3">
      <c r="A13" s="2"/>
      <c r="B13" s="172" t="s">
        <v>82</v>
      </c>
      <c r="C13" s="173"/>
      <c r="D13" s="4"/>
      <c r="E13" s="174" t="s">
        <v>57</v>
      </c>
      <c r="F13" s="112"/>
      <c r="G13" s="112"/>
      <c r="H13" s="112"/>
      <c r="K13" s="96"/>
      <c r="L13" s="191"/>
      <c r="M13" s="192"/>
      <c r="O13" s="186"/>
      <c r="P13" s="136"/>
      <c r="Q13" s="136"/>
      <c r="R13" s="136"/>
    </row>
    <row r="14" spans="1:20" x14ac:dyDescent="0.3">
      <c r="A14" s="38" t="s">
        <v>13</v>
      </c>
      <c r="C14" s="19"/>
      <c r="D14" s="4"/>
      <c r="E14" s="5" t="s">
        <v>13</v>
      </c>
      <c r="H14" s="19"/>
      <c r="K14" s="97"/>
      <c r="M14" s="94"/>
      <c r="O14" s="5"/>
      <c r="R14" s="20"/>
    </row>
    <row r="15" spans="1:20" x14ac:dyDescent="0.3">
      <c r="A15" s="2"/>
      <c r="B15" s="211" t="s">
        <v>14</v>
      </c>
      <c r="C15" s="19"/>
      <c r="D15" s="4"/>
      <c r="F15" s="211" t="s">
        <v>15</v>
      </c>
      <c r="H15" s="19"/>
      <c r="K15" s="96"/>
      <c r="M15" s="94"/>
      <c r="R15" s="20"/>
    </row>
    <row r="16" spans="1:20" x14ac:dyDescent="0.3">
      <c r="A16" s="48"/>
      <c r="B16" s="212" t="s">
        <v>83</v>
      </c>
      <c r="C16" s="40">
        <f>IF(A16&gt;0,(A16*95.16),0)</f>
        <v>0</v>
      </c>
      <c r="D16" s="4"/>
      <c r="E16" s="59"/>
      <c r="F16" s="214" t="s">
        <v>86</v>
      </c>
      <c r="G16" s="6"/>
      <c r="H16" s="20">
        <f>E16*80.56</f>
        <v>0</v>
      </c>
      <c r="K16" s="98"/>
      <c r="L16" s="104"/>
      <c r="M16" s="94"/>
      <c r="O16" s="51"/>
      <c r="P16" s="6"/>
      <c r="Q16" s="6"/>
      <c r="R16" s="20"/>
    </row>
    <row r="17" spans="1:18" x14ac:dyDescent="0.3">
      <c r="A17" s="50"/>
      <c r="B17" s="212"/>
      <c r="C17" s="40"/>
      <c r="D17" s="4"/>
      <c r="F17" s="211"/>
      <c r="H17" s="20"/>
      <c r="K17" s="187"/>
      <c r="L17" s="188"/>
      <c r="M17" s="189"/>
      <c r="R17" s="20"/>
    </row>
    <row r="18" spans="1:18" x14ac:dyDescent="0.3">
      <c r="A18" s="2"/>
      <c r="B18" s="211" t="s">
        <v>84</v>
      </c>
      <c r="C18" s="20"/>
      <c r="D18" s="4"/>
      <c r="F18" s="211" t="s">
        <v>84</v>
      </c>
      <c r="H18" s="20"/>
      <c r="K18" s="187"/>
      <c r="L18" s="188"/>
      <c r="M18" s="189"/>
      <c r="R18" s="20"/>
    </row>
    <row r="19" spans="1:18" x14ac:dyDescent="0.3">
      <c r="A19" s="48"/>
      <c r="B19" s="213" t="s">
        <v>16</v>
      </c>
      <c r="C19" s="20">
        <f>A19*1130.51</f>
        <v>0</v>
      </c>
      <c r="D19" s="4"/>
      <c r="E19" s="60"/>
      <c r="F19" s="213" t="s">
        <v>16</v>
      </c>
      <c r="G19" s="7"/>
      <c r="H19" s="20">
        <f>E19*1130.51</f>
        <v>0</v>
      </c>
      <c r="K19" s="96"/>
      <c r="M19" s="94"/>
      <c r="O19" s="50"/>
      <c r="P19" s="7"/>
      <c r="Q19" s="7"/>
      <c r="R19" s="20"/>
    </row>
    <row r="20" spans="1:18" x14ac:dyDescent="0.3">
      <c r="B20" s="211"/>
      <c r="D20" s="4"/>
      <c r="F20" s="211"/>
      <c r="H20" s="20"/>
      <c r="K20" s="96"/>
      <c r="M20" s="94"/>
      <c r="R20" s="20"/>
    </row>
    <row r="21" spans="1:18" x14ac:dyDescent="0.3">
      <c r="A21" s="2"/>
      <c r="B21" s="211" t="s">
        <v>18</v>
      </c>
      <c r="C21" s="40"/>
      <c r="D21" s="4"/>
      <c r="F21" s="211" t="s">
        <v>17</v>
      </c>
      <c r="H21" s="40"/>
      <c r="K21" s="98"/>
      <c r="L21" s="105"/>
      <c r="M21" s="94"/>
      <c r="R21" s="40"/>
    </row>
    <row r="22" spans="1:18" x14ac:dyDescent="0.3">
      <c r="A22" s="49"/>
      <c r="B22" s="212" t="s">
        <v>83</v>
      </c>
      <c r="C22" s="20">
        <f>IF(A22&gt;0,(A22*95.16),0)</f>
        <v>0</v>
      </c>
      <c r="D22" s="4"/>
      <c r="E22" s="59"/>
      <c r="F22" s="214" t="s">
        <v>86</v>
      </c>
      <c r="G22" s="6"/>
      <c r="H22" s="20">
        <f>E22*80.56</f>
        <v>0</v>
      </c>
      <c r="K22" s="96"/>
      <c r="M22" s="95"/>
      <c r="O22" s="51"/>
      <c r="P22" s="6"/>
      <c r="Q22" s="6"/>
      <c r="R22" s="20"/>
    </row>
    <row r="23" spans="1:18" x14ac:dyDescent="0.3">
      <c r="B23" s="211"/>
      <c r="D23" s="4"/>
      <c r="F23" s="211"/>
      <c r="H23" s="20"/>
      <c r="K23" s="96"/>
      <c r="M23" s="95"/>
      <c r="R23" s="20"/>
    </row>
    <row r="24" spans="1:18" x14ac:dyDescent="0.3">
      <c r="A24" s="2"/>
      <c r="B24" s="211" t="s">
        <v>20</v>
      </c>
      <c r="C24" s="20"/>
      <c r="D24" s="4"/>
      <c r="F24" s="215" t="s">
        <v>19</v>
      </c>
      <c r="G24" s="26"/>
      <c r="H24" s="27"/>
      <c r="K24" s="99"/>
      <c r="L24" s="106"/>
      <c r="M24" s="94"/>
      <c r="P24" s="26"/>
      <c r="Q24" s="26"/>
      <c r="R24" s="27"/>
    </row>
    <row r="25" spans="1:18" x14ac:dyDescent="0.3">
      <c r="A25" s="48"/>
      <c r="B25" s="211" t="s">
        <v>85</v>
      </c>
      <c r="C25" s="20">
        <f>A25*21.17</f>
        <v>0</v>
      </c>
      <c r="D25" s="4"/>
      <c r="E25" s="59"/>
      <c r="F25" s="211" t="s">
        <v>85</v>
      </c>
      <c r="G25" s="8"/>
      <c r="H25" s="20">
        <f>E25*21.17</f>
        <v>0</v>
      </c>
      <c r="K25" s="98"/>
      <c r="M25" s="94"/>
      <c r="O25" s="51"/>
      <c r="P25" s="8"/>
      <c r="Q25" s="8"/>
      <c r="R25" s="20"/>
    </row>
    <row r="26" spans="1:18" x14ac:dyDescent="0.3">
      <c r="A26" s="50"/>
      <c r="B26" s="211"/>
      <c r="C26" s="20"/>
      <c r="D26" s="4"/>
      <c r="E26" s="51"/>
      <c r="F26" s="211"/>
      <c r="G26" s="8"/>
      <c r="H26" s="20"/>
      <c r="K26" s="98"/>
      <c r="M26" s="94"/>
      <c r="O26" s="51"/>
      <c r="P26" s="8"/>
      <c r="Q26" s="8"/>
      <c r="R26" s="20"/>
    </row>
    <row r="27" spans="1:18" ht="15.6" x14ac:dyDescent="0.3">
      <c r="A27" s="2"/>
      <c r="B27" s="211" t="s">
        <v>21</v>
      </c>
      <c r="C27" s="20"/>
      <c r="D27" s="4"/>
      <c r="F27" s="211" t="s">
        <v>21</v>
      </c>
      <c r="G27" s="9"/>
      <c r="H27" s="20"/>
      <c r="K27" s="98"/>
      <c r="M27" s="94"/>
      <c r="O27" s="51"/>
      <c r="P27" s="8"/>
      <c r="Q27" s="8"/>
      <c r="R27" s="20"/>
    </row>
    <row r="28" spans="1:18" x14ac:dyDescent="0.3">
      <c r="A28" s="49"/>
      <c r="B28" s="212" t="s">
        <v>83</v>
      </c>
      <c r="C28" s="40">
        <f>IF(A28&gt;0,A28*95.16,0)</f>
        <v>0</v>
      </c>
      <c r="D28" s="4"/>
      <c r="E28" s="59"/>
      <c r="F28" s="214" t="s">
        <v>86</v>
      </c>
      <c r="G28" s="6"/>
      <c r="H28" s="20">
        <f>E28*80.56</f>
        <v>0</v>
      </c>
      <c r="K28" s="98"/>
      <c r="M28" s="94"/>
      <c r="O28" s="51"/>
      <c r="P28" s="8"/>
      <c r="Q28" s="8"/>
      <c r="R28" s="20"/>
    </row>
    <row r="29" spans="1:18" x14ac:dyDescent="0.3">
      <c r="A29" s="50"/>
      <c r="B29" s="8"/>
      <c r="C29" s="20"/>
      <c r="D29" s="4"/>
      <c r="E29" s="51"/>
      <c r="F29" s="8"/>
      <c r="G29" s="8"/>
      <c r="H29" s="20"/>
      <c r="K29" s="98"/>
      <c r="M29" s="94"/>
      <c r="O29" s="51"/>
      <c r="P29" s="8"/>
      <c r="Q29" s="8"/>
      <c r="R29" s="20"/>
    </row>
    <row r="30" spans="1:18" x14ac:dyDescent="0.3">
      <c r="A30" s="2"/>
      <c r="C30" s="20"/>
      <c r="D30" s="4"/>
      <c r="E30" s="199" t="s">
        <v>64</v>
      </c>
      <c r="F30" s="200"/>
      <c r="G30" s="39"/>
      <c r="H30" s="20"/>
      <c r="K30" s="96"/>
      <c r="M30" s="94"/>
      <c r="O30" s="53"/>
      <c r="P30" s="39"/>
      <c r="Q30" s="39"/>
      <c r="R30" s="20"/>
    </row>
    <row r="31" spans="1:18" x14ac:dyDescent="0.3">
      <c r="C31"/>
      <c r="D31" s="4"/>
      <c r="E31" s="200"/>
      <c r="F31" s="200"/>
      <c r="G31" s="39"/>
      <c r="H31" s="20"/>
      <c r="K31" s="96"/>
      <c r="M31" s="94"/>
      <c r="O31" s="39"/>
      <c r="P31" s="39"/>
      <c r="Q31" s="39"/>
      <c r="R31" s="20"/>
    </row>
    <row r="32" spans="1:18" ht="19.95" customHeight="1" x14ac:dyDescent="0.3">
      <c r="C32"/>
      <c r="D32" s="4"/>
      <c r="E32" s="200"/>
      <c r="F32" s="200"/>
      <c r="G32" s="39"/>
      <c r="H32" s="20"/>
      <c r="K32" s="98"/>
      <c r="L32" s="103"/>
      <c r="M32" s="94"/>
      <c r="O32" s="39"/>
      <c r="P32" s="39"/>
      <c r="Q32" s="39"/>
      <c r="R32" s="20"/>
    </row>
    <row r="33" spans="1:18" x14ac:dyDescent="0.3">
      <c r="A33" s="52"/>
      <c r="B33" s="25"/>
      <c r="C33" s="40"/>
      <c r="D33" s="4"/>
      <c r="F33" s="211" t="s">
        <v>87</v>
      </c>
      <c r="H33" s="20"/>
      <c r="K33" s="96"/>
      <c r="L33" s="103"/>
      <c r="M33" s="94"/>
      <c r="R33" s="20"/>
    </row>
    <row r="34" spans="1:18" x14ac:dyDescent="0.3">
      <c r="A34" s="2"/>
      <c r="C34" s="20"/>
      <c r="D34" s="4"/>
      <c r="E34" s="60"/>
      <c r="F34" s="211"/>
      <c r="H34" s="20">
        <f>IF(E34="yes", 4624,0)</f>
        <v>0</v>
      </c>
      <c r="K34" s="96"/>
      <c r="M34" s="94"/>
      <c r="O34" s="50"/>
      <c r="R34" s="20"/>
    </row>
    <row r="35" spans="1:18" ht="15.6" x14ac:dyDescent="0.3">
      <c r="D35" s="4"/>
      <c r="F35" s="211" t="s">
        <v>88</v>
      </c>
      <c r="H35" s="20"/>
      <c r="K35" s="96"/>
      <c r="L35" s="107"/>
      <c r="M35" s="94"/>
      <c r="R35" s="20"/>
    </row>
    <row r="36" spans="1:18" x14ac:dyDescent="0.3">
      <c r="A36" s="50"/>
      <c r="C36" s="20"/>
      <c r="D36" s="4"/>
      <c r="E36" s="60"/>
      <c r="F36" s="211"/>
      <c r="H36" s="20">
        <f>IF(E36="yes", 4624,0)</f>
        <v>0</v>
      </c>
      <c r="K36" s="98"/>
      <c r="M36" s="94"/>
      <c r="O36" s="50"/>
      <c r="R36" s="20"/>
    </row>
    <row r="37" spans="1:18" ht="15" customHeight="1" x14ac:dyDescent="0.3">
      <c r="D37" s="4"/>
      <c r="F37" s="211" t="s">
        <v>89</v>
      </c>
      <c r="H37" s="20"/>
      <c r="K37" s="190"/>
      <c r="L37" s="188"/>
      <c r="M37" s="189"/>
      <c r="R37" s="20"/>
    </row>
    <row r="38" spans="1:18" x14ac:dyDescent="0.3">
      <c r="D38" s="4"/>
      <c r="E38" s="60"/>
      <c r="F38" s="211"/>
      <c r="H38" s="20">
        <f>IF(E38="yes", 4624,0)</f>
        <v>0</v>
      </c>
      <c r="K38" s="190"/>
      <c r="L38" s="188"/>
      <c r="M38" s="189"/>
      <c r="O38" s="50"/>
      <c r="R38" s="20"/>
    </row>
    <row r="39" spans="1:18" x14ac:dyDescent="0.3">
      <c r="A39" s="2"/>
      <c r="C39" s="20"/>
      <c r="D39" s="4"/>
      <c r="F39" s="211" t="s">
        <v>58</v>
      </c>
      <c r="H39" s="20"/>
      <c r="I39" t="s">
        <v>22</v>
      </c>
      <c r="K39" s="96"/>
      <c r="M39" s="94"/>
      <c r="R39" s="20"/>
    </row>
    <row r="40" spans="1:18" x14ac:dyDescent="0.3">
      <c r="A40" s="2"/>
      <c r="C40" s="20"/>
      <c r="D40" s="4"/>
      <c r="E40" s="60"/>
      <c r="F40" s="216" t="s">
        <v>90</v>
      </c>
      <c r="G40" s="10"/>
      <c r="H40" s="20">
        <f>IF(E40="yes", 4624,0)</f>
        <v>0</v>
      </c>
      <c r="K40" s="96"/>
      <c r="M40" s="94"/>
      <c r="O40" s="50"/>
      <c r="P40" s="10"/>
      <c r="Q40" s="10"/>
      <c r="R40" s="20"/>
    </row>
    <row r="41" spans="1:18" x14ac:dyDescent="0.3">
      <c r="A41" s="2"/>
      <c r="C41" s="20"/>
      <c r="D41" s="4"/>
      <c r="F41" s="211"/>
      <c r="H41" s="20"/>
      <c r="K41" s="96"/>
      <c r="M41" s="94"/>
      <c r="R41" s="20"/>
    </row>
    <row r="42" spans="1:18" ht="15.6" x14ac:dyDescent="0.3">
      <c r="A42" s="2"/>
      <c r="C42" s="20"/>
      <c r="D42" s="4"/>
      <c r="F42" s="211" t="s">
        <v>23</v>
      </c>
      <c r="H42" s="20"/>
      <c r="K42" s="96"/>
      <c r="M42" s="94"/>
      <c r="P42" s="9"/>
      <c r="Q42" s="9"/>
      <c r="R42" s="20"/>
    </row>
    <row r="43" spans="1:18" x14ac:dyDescent="0.3">
      <c r="A43" s="2"/>
      <c r="C43" s="20"/>
      <c r="D43" s="4"/>
      <c r="E43" s="60"/>
      <c r="F43" s="216" t="s">
        <v>90</v>
      </c>
      <c r="G43" s="10"/>
      <c r="H43" s="20">
        <f>IF(E43="yes", 4624,0)</f>
        <v>0</v>
      </c>
      <c r="K43" s="96"/>
      <c r="M43" s="94"/>
      <c r="O43" s="51"/>
      <c r="P43" s="6"/>
      <c r="Q43" s="6"/>
      <c r="R43" s="20"/>
    </row>
    <row r="44" spans="1:18" x14ac:dyDescent="0.3">
      <c r="A44" s="80"/>
      <c r="B44" s="77"/>
      <c r="C44" s="77"/>
      <c r="D44" s="4"/>
      <c r="F44" s="6"/>
      <c r="G44" s="6"/>
      <c r="H44" s="20"/>
      <c r="K44" s="96"/>
      <c r="M44" s="94"/>
      <c r="P44" s="6"/>
      <c r="Q44" s="6"/>
      <c r="R44" s="20"/>
    </row>
    <row r="45" spans="1:18" ht="15" thickBot="1" x14ac:dyDescent="0.35">
      <c r="A45" s="2"/>
      <c r="B45" s="11" t="s">
        <v>24</v>
      </c>
      <c r="C45" s="21">
        <f>SUM(C16:C44)</f>
        <v>0</v>
      </c>
      <c r="F45" s="11" t="s">
        <v>24</v>
      </c>
      <c r="G45" s="11"/>
      <c r="H45" s="21">
        <f>SUM(H16:H44)</f>
        <v>0</v>
      </c>
      <c r="K45" s="96"/>
      <c r="L45" s="108"/>
      <c r="M45" s="94"/>
      <c r="P45" s="11"/>
      <c r="Q45" s="11"/>
      <c r="R45" s="20"/>
    </row>
    <row r="46" spans="1:18" ht="15" thickTop="1" x14ac:dyDescent="0.3">
      <c r="A46" s="2"/>
      <c r="B46" s="11"/>
      <c r="C46" s="46"/>
      <c r="F46" s="11"/>
      <c r="G46" s="11"/>
      <c r="H46" s="46"/>
    </row>
    <row r="47" spans="1:18" ht="30" customHeight="1" x14ac:dyDescent="0.3">
      <c r="A47" s="202" t="s">
        <v>32</v>
      </c>
      <c r="B47" s="203"/>
      <c r="C47" s="204"/>
      <c r="D47" s="204"/>
      <c r="E47" s="204"/>
      <c r="F47" s="204"/>
      <c r="G47" s="204"/>
      <c r="H47" s="205"/>
    </row>
    <row r="48" spans="1:18" x14ac:dyDescent="0.3">
      <c r="A48" s="206"/>
      <c r="B48" s="206"/>
      <c r="C48" s="206"/>
      <c r="D48" s="206"/>
      <c r="E48" s="206"/>
      <c r="F48" s="206"/>
      <c r="G48" s="206"/>
      <c r="H48" s="206"/>
    </row>
    <row r="49" spans="1:14" x14ac:dyDescent="0.3">
      <c r="A49" s="206"/>
      <c r="B49" s="206"/>
      <c r="C49" s="206"/>
      <c r="D49" s="206"/>
      <c r="E49" s="206"/>
      <c r="F49" s="206"/>
      <c r="G49" s="206"/>
      <c r="H49" s="206"/>
    </row>
    <row r="50" spans="1:14" x14ac:dyDescent="0.3">
      <c r="A50" s="206"/>
      <c r="B50" s="206"/>
      <c r="C50" s="206"/>
      <c r="D50" s="206"/>
      <c r="E50" s="206" t="b">
        <v>0</v>
      </c>
      <c r="F50" s="206"/>
      <c r="G50" s="206"/>
      <c r="H50" s="206"/>
    </row>
    <row r="51" spans="1:14" x14ac:dyDescent="0.3">
      <c r="A51" s="206"/>
      <c r="B51" s="206"/>
      <c r="C51" s="206"/>
      <c r="D51" s="206"/>
      <c r="E51" s="206"/>
      <c r="F51" s="206"/>
      <c r="G51" s="206"/>
      <c r="H51" s="206"/>
    </row>
    <row r="52" spans="1:14" x14ac:dyDescent="0.3">
      <c r="A52" s="206"/>
      <c r="B52" s="206"/>
      <c r="C52" s="206"/>
      <c r="D52" s="206"/>
      <c r="E52" s="206"/>
      <c r="F52" s="206"/>
      <c r="G52" s="206"/>
      <c r="H52" s="206"/>
    </row>
    <row r="53" spans="1:14" x14ac:dyDescent="0.3">
      <c r="A53" s="206"/>
      <c r="B53" s="206"/>
      <c r="C53" s="206"/>
      <c r="D53" s="206"/>
      <c r="E53" s="206"/>
      <c r="F53" s="206"/>
      <c r="G53" s="206"/>
      <c r="H53" s="206"/>
    </row>
    <row r="54" spans="1:14" x14ac:dyDescent="0.3">
      <c r="A54" s="2"/>
      <c r="B54" s="11"/>
      <c r="C54" s="20"/>
      <c r="F54" s="11"/>
      <c r="G54" s="11"/>
      <c r="H54" s="20"/>
    </row>
    <row r="55" spans="1:14" ht="18" x14ac:dyDescent="0.35">
      <c r="A55" s="194" t="s">
        <v>78</v>
      </c>
      <c r="B55" s="195"/>
      <c r="C55" s="195"/>
      <c r="D55" s="195"/>
      <c r="E55" s="195"/>
      <c r="F55" s="195"/>
      <c r="G55" s="195"/>
      <c r="H55" s="195"/>
    </row>
    <row r="56" spans="1:14" x14ac:dyDescent="0.3">
      <c r="A56" s="210" t="s">
        <v>81</v>
      </c>
      <c r="B56" s="136"/>
      <c r="C56" s="136"/>
      <c r="D56" s="136"/>
      <c r="E56" s="136"/>
      <c r="F56" s="136"/>
      <c r="G56" s="136"/>
      <c r="H56" s="136"/>
    </row>
    <row r="57" spans="1:14" ht="15.6" x14ac:dyDescent="0.3">
      <c r="A57" s="209" t="s">
        <v>26</v>
      </c>
      <c r="B57" s="209"/>
      <c r="C57" s="209"/>
      <c r="D57" s="209"/>
      <c r="E57" s="209"/>
      <c r="F57" s="209"/>
      <c r="G57" s="209"/>
      <c r="H57" s="209"/>
    </row>
    <row r="58" spans="1:14" ht="17.399999999999999" x14ac:dyDescent="0.35">
      <c r="A58" s="207" t="s">
        <v>80</v>
      </c>
      <c r="B58" s="208"/>
      <c r="C58" s="208"/>
      <c r="D58" s="208"/>
      <c r="E58" s="45" t="b">
        <v>0</v>
      </c>
      <c r="F58" s="2"/>
      <c r="G58" s="2"/>
      <c r="H58" s="2"/>
    </row>
    <row r="59" spans="1:14" ht="4.5" customHeight="1" x14ac:dyDescent="0.3">
      <c r="A59" s="87"/>
      <c r="B59" s="88"/>
      <c r="C59" s="88"/>
      <c r="D59" s="88"/>
      <c r="E59" s="45"/>
      <c r="F59" s="2"/>
      <c r="G59" s="2"/>
      <c r="H59" s="2"/>
    </row>
    <row r="60" spans="1:14" ht="17.399999999999999" x14ac:dyDescent="0.35">
      <c r="A60" s="207" t="s">
        <v>79</v>
      </c>
      <c r="B60" s="208"/>
      <c r="C60" s="208"/>
      <c r="D60" s="208"/>
      <c r="E60" s="45" t="b">
        <v>0</v>
      </c>
      <c r="F60" s="2"/>
      <c r="G60" s="2"/>
      <c r="H60" s="2"/>
    </row>
    <row r="61" spans="1:14" x14ac:dyDescent="0.3">
      <c r="A61" s="5"/>
      <c r="C61"/>
      <c r="D61" s="18"/>
      <c r="F61" s="201"/>
      <c r="G61" s="201"/>
      <c r="H61" s="20"/>
    </row>
    <row r="62" spans="1:14" x14ac:dyDescent="0.3">
      <c r="A62" s="5"/>
      <c r="B62" s="193" t="s">
        <v>28</v>
      </c>
      <c r="C62" s="193"/>
      <c r="D62" s="193"/>
      <c r="E62" s="193"/>
      <c r="F62" s="193"/>
      <c r="G62" s="193"/>
      <c r="H62" s="20"/>
    </row>
    <row r="63" spans="1:14" ht="30" customHeight="1" x14ac:dyDescent="0.3">
      <c r="B63" s="142" t="s">
        <v>54</v>
      </c>
      <c r="C63" s="143"/>
      <c r="D63" s="143"/>
      <c r="E63" s="136"/>
      <c r="F63" s="136"/>
      <c r="J63" s="56"/>
      <c r="L63" s="109"/>
      <c r="M63" s="79"/>
      <c r="N63" s="56"/>
    </row>
    <row r="64" spans="1:14" x14ac:dyDescent="0.3">
      <c r="A64" s="57"/>
      <c r="B64" s="143"/>
      <c r="C64" s="143"/>
      <c r="D64" s="143"/>
      <c r="E64" s="136"/>
      <c r="F64" s="136"/>
      <c r="J64" s="89"/>
      <c r="K64" s="100"/>
    </row>
    <row r="65" spans="1:14" x14ac:dyDescent="0.3">
      <c r="A65" s="57"/>
      <c r="B65" s="55"/>
      <c r="C65" s="54"/>
      <c r="E65" s="33"/>
      <c r="F65" s="25"/>
      <c r="G65" s="25"/>
      <c r="H65" s="25"/>
      <c r="J65" s="89"/>
      <c r="K65" s="100"/>
    </row>
    <row r="66" spans="1:14" ht="33" customHeight="1" x14ac:dyDescent="0.3">
      <c r="A66" s="196" t="s">
        <v>77</v>
      </c>
      <c r="B66" s="197"/>
      <c r="C66" s="198"/>
      <c r="D66" s="198"/>
      <c r="E66" s="198"/>
      <c r="F66" s="198"/>
      <c r="G66" s="25"/>
      <c r="H66" s="25"/>
      <c r="J66" s="89"/>
      <c r="K66" s="100"/>
    </row>
    <row r="67" spans="1:14" s="25" customFormat="1" x14ac:dyDescent="0.3">
      <c r="A67" s="66"/>
      <c r="B67" s="66"/>
      <c r="C67" s="68"/>
      <c r="D67" s="68"/>
      <c r="E67" s="68"/>
      <c r="F67" s="68"/>
      <c r="K67" s="100"/>
      <c r="L67" s="106"/>
      <c r="M67" s="92"/>
    </row>
    <row r="68" spans="1:14" s="26" customFormat="1" ht="29.25" customHeight="1" x14ac:dyDescent="0.3">
      <c r="B68" s="81"/>
      <c r="C68" s="153" t="s">
        <v>74</v>
      </c>
      <c r="D68" s="151"/>
      <c r="E68" s="151"/>
      <c r="F68" s="152"/>
      <c r="G68" s="154">
        <f>IF(AND(B68="Initial",$E$60=FALSE),3040,IF(AND(B68="Initial",E60=TRUE),4140,0))</f>
        <v>0</v>
      </c>
      <c r="H68" s="155"/>
      <c r="K68" s="101"/>
      <c r="L68" s="101"/>
      <c r="M68" s="80"/>
    </row>
    <row r="69" spans="1:14" ht="18" customHeight="1" x14ac:dyDescent="0.3">
      <c r="B69" s="81"/>
      <c r="C69" s="153" t="s">
        <v>73</v>
      </c>
      <c r="D69" s="151"/>
      <c r="E69" s="151"/>
      <c r="F69" s="152"/>
      <c r="G69" s="156">
        <f>IF(AND(E58=FALSE,B69="initial", E60=FALSE),7220,IF(AND(E58=FALSE,B69="initial", E60=TRUE),9832.5,0))</f>
        <v>0</v>
      </c>
      <c r="H69" s="112"/>
      <c r="K69" s="102"/>
      <c r="L69" s="109"/>
      <c r="M69" s="79"/>
      <c r="N69" s="56"/>
    </row>
    <row r="70" spans="1:14" x14ac:dyDescent="0.3">
      <c r="A70" s="25"/>
      <c r="B70" s="25"/>
      <c r="C70" s="65"/>
      <c r="D70" s="66"/>
      <c r="E70" s="67"/>
      <c r="H70"/>
      <c r="I70" s="41"/>
    </row>
    <row r="71" spans="1:14" ht="28.8" x14ac:dyDescent="0.3">
      <c r="A71" s="146" t="s">
        <v>76</v>
      </c>
      <c r="B71" s="147"/>
      <c r="C71" s="75" t="s">
        <v>59</v>
      </c>
      <c r="D71" s="76" t="s">
        <v>60</v>
      </c>
      <c r="E71" s="76" t="s">
        <v>61</v>
      </c>
      <c r="F71" s="150" t="s">
        <v>27</v>
      </c>
      <c r="G71" s="151"/>
      <c r="H71" s="152"/>
      <c r="L71" s="93" t="s">
        <v>53</v>
      </c>
    </row>
    <row r="72" spans="1:14" ht="15" customHeight="1" x14ac:dyDescent="0.3">
      <c r="A72" s="148" t="s">
        <v>67</v>
      </c>
      <c r="B72" s="148"/>
      <c r="C72" s="82"/>
      <c r="D72" s="85">
        <f>IF($E$60=FALSE,C72*76,IF($E$60=TRUE, C72*103.5,""))</f>
        <v>0</v>
      </c>
      <c r="E72" s="86">
        <f>IF(OR($B$68="Initial",$B$68= ""),0,IF($E$60=FALSE,2280-D72,IF($E$60=TRUE, 3105-D72,"")))</f>
        <v>0</v>
      </c>
      <c r="F72" s="110" t="s">
        <v>29</v>
      </c>
      <c r="G72" s="111"/>
      <c r="H72" s="112"/>
      <c r="L72" s="93" t="s">
        <v>9</v>
      </c>
    </row>
    <row r="73" spans="1:14" ht="15" customHeight="1" x14ac:dyDescent="0.3">
      <c r="A73" s="148" t="s">
        <v>68</v>
      </c>
      <c r="B73" s="148"/>
      <c r="C73" s="83"/>
      <c r="D73" s="85">
        <f>IF($E$60=FALSE,C73*76,IF($E$60=TRUE, C73*103.5,""))</f>
        <v>0</v>
      </c>
      <c r="E73" s="86">
        <f>IF(OR($B$68="Initial",$B$68= ""),0,IF($E$60=FALSE,304-D73,IF($E$60=TRUE, 414-D73,"")))</f>
        <v>0</v>
      </c>
      <c r="F73" s="110" t="s">
        <v>30</v>
      </c>
      <c r="G73" s="111"/>
      <c r="H73" s="112"/>
    </row>
    <row r="74" spans="1:14" ht="30.75" customHeight="1" x14ac:dyDescent="0.3">
      <c r="A74" s="132" t="s">
        <v>69</v>
      </c>
      <c r="B74" s="132"/>
      <c r="C74" s="83"/>
      <c r="D74" s="85">
        <f>IF($E$60=FALSE,C74*76,IF($E$60=TRUE, C74*103.5,""))</f>
        <v>0</v>
      </c>
      <c r="E74" s="86">
        <f>IF(OR($B$68="Initial",$B$68= ""),0,IF($E$60=FALSE,456-D74,IF($E$60=TRUE, 621-D74,"")))</f>
        <v>0</v>
      </c>
      <c r="F74" s="110" t="s">
        <v>31</v>
      </c>
      <c r="G74" s="111"/>
      <c r="H74" s="112"/>
      <c r="L74" s="93" t="s">
        <v>65</v>
      </c>
    </row>
    <row r="75" spans="1:14" ht="29.25" customHeight="1" x14ac:dyDescent="0.3">
      <c r="A75" s="116" t="s">
        <v>70</v>
      </c>
      <c r="B75" s="117"/>
      <c r="C75" s="84"/>
      <c r="D75" s="85">
        <f>IF($E$60=FALSE,C75*76,IF($E$60=TRUE, C75*103.5,""))</f>
        <v>0</v>
      </c>
      <c r="E75" s="86">
        <f>IF(OR($B$69="Initial",$B$69= ""),0,IF($E$60=FALSE,3040-D75,IF($E$60=TRUE, 4140-D75,"")))</f>
        <v>0</v>
      </c>
      <c r="F75" s="149" t="s">
        <v>95</v>
      </c>
      <c r="G75" s="149"/>
      <c r="H75" s="149"/>
      <c r="L75" s="93" t="s">
        <v>66</v>
      </c>
    </row>
    <row r="76" spans="1:14" ht="14.4" customHeight="1" x14ac:dyDescent="0.3">
      <c r="A76" s="118" t="s">
        <v>71</v>
      </c>
      <c r="B76" s="119"/>
      <c r="C76" s="114"/>
      <c r="D76" s="122">
        <f>IF($E$60=FALSE,C76*76,IF($E$60=TRUE, C76*103.5,""))</f>
        <v>0</v>
      </c>
      <c r="E76" s="130">
        <f>IF(OR($B$69="Initial",$B$69= ""),0,IF($E$60=FALSE,2660-D76,IF($E$60=TRUE, 3622.5-D76,"")))</f>
        <v>0</v>
      </c>
      <c r="F76" s="126" t="s">
        <v>96</v>
      </c>
      <c r="G76" s="127"/>
      <c r="H76" s="128"/>
    </row>
    <row r="77" spans="1:14" ht="12.9" customHeight="1" x14ac:dyDescent="0.3">
      <c r="A77" s="120"/>
      <c r="B77" s="121"/>
      <c r="C77" s="115"/>
      <c r="D77" s="123"/>
      <c r="E77" s="131"/>
      <c r="F77" s="129"/>
      <c r="G77" s="124"/>
      <c r="H77" s="125"/>
    </row>
    <row r="78" spans="1:14" ht="21" customHeight="1" x14ac:dyDescent="0.3">
      <c r="A78" s="144" t="s">
        <v>72</v>
      </c>
      <c r="B78" s="145"/>
      <c r="C78" s="84"/>
      <c r="D78" s="85">
        <f>IF($E$60=FALSE,C78*76,IF($E$60=TRUE, C78*103.5,""))</f>
        <v>0</v>
      </c>
      <c r="E78" s="86">
        <f>IF(OR($B$69="Initial",$B$69= ""),0,IF($E$60=FALSE,1520-D78,IF($E$60=TRUE, 2070-D78,"")))</f>
        <v>0</v>
      </c>
      <c r="F78" s="124" t="s">
        <v>97</v>
      </c>
      <c r="G78" s="124"/>
      <c r="H78" s="125"/>
    </row>
    <row r="79" spans="1:14" x14ac:dyDescent="0.3">
      <c r="A79" s="69"/>
      <c r="B79" s="70" t="s">
        <v>62</v>
      </c>
      <c r="C79" s="113"/>
      <c r="D79" s="113"/>
      <c r="E79" s="71">
        <f>IF(B68="Balance",E72+E73+E74,G68)</f>
        <v>0</v>
      </c>
      <c r="F79" s="41"/>
      <c r="G79" s="41"/>
      <c r="H79" s="41"/>
    </row>
    <row r="80" spans="1:14" x14ac:dyDescent="0.3">
      <c r="A80" s="72"/>
      <c r="B80" s="70" t="s">
        <v>63</v>
      </c>
      <c r="C80" s="113"/>
      <c r="D80" s="113"/>
      <c r="E80" s="71">
        <f>IF(AND($E$58=FALSE,$B$69="Balance"),E75 + E76+E78,IF($E$58=FALSE, G69,0))</f>
        <v>0</v>
      </c>
      <c r="H80" s="20"/>
    </row>
    <row r="81" spans="1:13" ht="15" customHeight="1" x14ac:dyDescent="0.3">
      <c r="A81" s="139"/>
      <c r="B81" s="113"/>
      <c r="C81" s="113"/>
      <c r="D81" s="113"/>
      <c r="E81" s="113"/>
      <c r="H81" s="20"/>
    </row>
    <row r="82" spans="1:13" ht="15" customHeight="1" x14ac:dyDescent="0.3">
      <c r="A82" s="72"/>
      <c r="B82" s="73" t="s">
        <v>75</v>
      </c>
      <c r="C82" s="113"/>
      <c r="D82" s="113"/>
      <c r="E82" s="74">
        <f>E79+E80</f>
        <v>0</v>
      </c>
      <c r="J82" s="58"/>
      <c r="K82" s="103"/>
      <c r="L82" s="103"/>
      <c r="M82" s="78"/>
    </row>
    <row r="83" spans="1:13" ht="7.5" customHeight="1" x14ac:dyDescent="0.3">
      <c r="A83" s="2"/>
      <c r="C83" s="32"/>
      <c r="F83" s="24"/>
      <c r="G83" s="24"/>
      <c r="H83" s="20"/>
    </row>
    <row r="84" spans="1:13" x14ac:dyDescent="0.3">
      <c r="A84" s="2"/>
      <c r="B84" s="64" t="s">
        <v>91</v>
      </c>
      <c r="C84" s="61"/>
      <c r="D84" s="61"/>
      <c r="E84" s="61"/>
      <c r="F84" s="61"/>
      <c r="G84" s="61"/>
    </row>
    <row r="85" spans="1:13" ht="7.5" customHeight="1" x14ac:dyDescent="0.3">
      <c r="A85" s="2"/>
      <c r="H85" s="23"/>
    </row>
    <row r="86" spans="1:13" ht="36" customHeight="1" x14ac:dyDescent="0.3">
      <c r="A86" s="140" t="s">
        <v>33</v>
      </c>
      <c r="B86" s="141"/>
      <c r="C86" s="141"/>
      <c r="D86" s="141"/>
      <c r="E86" s="141"/>
      <c r="F86" s="141"/>
      <c r="G86" s="141"/>
      <c r="H86" s="141"/>
    </row>
    <row r="87" spans="1:13" ht="6" customHeight="1" x14ac:dyDescent="0.3">
      <c r="A87" s="2"/>
    </row>
    <row r="88" spans="1:13" ht="15" thickBot="1" x14ac:dyDescent="0.35">
      <c r="A88" s="31"/>
      <c r="B88" s="137"/>
      <c r="C88" s="138"/>
      <c r="D88" s="31"/>
      <c r="E88" s="31"/>
      <c r="G88" s="133"/>
      <c r="H88" s="134"/>
    </row>
    <row r="89" spans="1:13" x14ac:dyDescent="0.3">
      <c r="A89" s="2"/>
      <c r="B89" s="62" t="s">
        <v>34</v>
      </c>
      <c r="C89" s="63"/>
      <c r="F89" s="47"/>
      <c r="G89" s="135" t="s">
        <v>35</v>
      </c>
      <c r="H89" s="136"/>
    </row>
    <row r="90" spans="1:13" ht="9" customHeight="1" x14ac:dyDescent="0.3">
      <c r="A90" s="12"/>
    </row>
    <row r="91" spans="1:13" ht="15" thickBot="1" x14ac:dyDescent="0.35">
      <c r="A91" s="12" t="s">
        <v>36</v>
      </c>
      <c r="C91" s="22"/>
      <c r="F91" s="10" t="s">
        <v>56</v>
      </c>
      <c r="G91" s="133"/>
      <c r="H91" s="134"/>
    </row>
    <row r="92" spans="1:13" x14ac:dyDescent="0.3">
      <c r="A92" s="2"/>
      <c r="B92" s="13" t="s">
        <v>22</v>
      </c>
      <c r="F92" s="13" t="s">
        <v>22</v>
      </c>
      <c r="G92" s="13"/>
    </row>
    <row r="93" spans="1:13" ht="15" thickBot="1" x14ac:dyDescent="0.35">
      <c r="A93" s="166" t="s">
        <v>37</v>
      </c>
      <c r="B93" s="166"/>
      <c r="C93" s="159"/>
      <c r="D93" s="133"/>
      <c r="E93" s="134"/>
      <c r="G93" s="133"/>
      <c r="H93" s="134"/>
    </row>
    <row r="94" spans="1:13" x14ac:dyDescent="0.3">
      <c r="A94" s="14" t="s">
        <v>39</v>
      </c>
      <c r="B94" s="15" t="s">
        <v>40</v>
      </c>
      <c r="F94" s="47"/>
      <c r="G94" s="135" t="s">
        <v>35</v>
      </c>
      <c r="H94" s="136"/>
    </row>
    <row r="95" spans="1:13" ht="7.5" customHeight="1" x14ac:dyDescent="0.3"/>
    <row r="96" spans="1:13" ht="15" customHeight="1" x14ac:dyDescent="0.3">
      <c r="A96" s="16" t="s">
        <v>41</v>
      </c>
      <c r="H96" s="24"/>
    </row>
    <row r="97" spans="1:8" ht="7.5" customHeight="1" x14ac:dyDescent="0.3">
      <c r="A97" s="2"/>
      <c r="H97" s="24"/>
    </row>
    <row r="98" spans="1:8" ht="15" customHeight="1" x14ac:dyDescent="0.3">
      <c r="A98" s="1"/>
      <c r="B98" s="163" t="s">
        <v>42</v>
      </c>
      <c r="C98" s="136"/>
      <c r="D98" s="136"/>
      <c r="E98" s="136"/>
      <c r="F98" s="136"/>
      <c r="G98" s="136"/>
      <c r="H98" s="136"/>
    </row>
    <row r="99" spans="1:8" x14ac:dyDescent="0.3">
      <c r="A99" s="2"/>
      <c r="B99" s="136"/>
      <c r="C99" s="136"/>
      <c r="D99" s="136"/>
      <c r="E99" s="136"/>
      <c r="F99" s="136"/>
      <c r="G99" s="136"/>
      <c r="H99" s="136"/>
    </row>
    <row r="100" spans="1:8" ht="15" customHeight="1" x14ac:dyDescent="0.3">
      <c r="A100" s="2"/>
      <c r="B100" s="13" t="s">
        <v>43</v>
      </c>
      <c r="C100" s="22"/>
      <c r="H100" s="37"/>
    </row>
    <row r="101" spans="1:8" ht="6.75" customHeight="1" x14ac:dyDescent="0.3">
      <c r="A101" s="2"/>
      <c r="H101" s="37"/>
    </row>
    <row r="102" spans="1:8" ht="15" customHeight="1" x14ac:dyDescent="0.3">
      <c r="A102" s="1"/>
      <c r="B102" s="164" t="s">
        <v>44</v>
      </c>
      <c r="C102" s="136"/>
      <c r="D102" s="136"/>
      <c r="E102" s="136"/>
      <c r="F102" s="136"/>
      <c r="G102" s="136"/>
      <c r="H102" s="136"/>
    </row>
    <row r="103" spans="1:8" x14ac:dyDescent="0.3">
      <c r="A103" s="2"/>
      <c r="B103" s="136"/>
      <c r="C103" s="136"/>
      <c r="D103" s="136"/>
      <c r="E103" s="136"/>
      <c r="F103" s="136"/>
      <c r="G103" s="136"/>
      <c r="H103" s="136"/>
    </row>
    <row r="104" spans="1:8" ht="8.25" customHeight="1" x14ac:dyDescent="0.3">
      <c r="A104" s="2"/>
      <c r="H104" s="25"/>
    </row>
    <row r="105" spans="1:8" x14ac:dyDescent="0.3">
      <c r="A105" s="1"/>
      <c r="B105" t="s">
        <v>45</v>
      </c>
      <c r="C105" s="160"/>
      <c r="D105" s="161"/>
      <c r="E105" s="161"/>
      <c r="F105" s="161"/>
      <c r="G105" s="162"/>
      <c r="H105" s="162"/>
    </row>
    <row r="106" spans="1:8" x14ac:dyDescent="0.3">
      <c r="A106" s="2"/>
      <c r="B106" s="25"/>
      <c r="C106" s="161"/>
      <c r="D106" s="161"/>
      <c r="E106" s="161"/>
      <c r="F106" s="161"/>
      <c r="G106" s="162"/>
      <c r="H106" s="162"/>
    </row>
    <row r="107" spans="1:8" ht="9.75" customHeight="1" x14ac:dyDescent="0.3">
      <c r="C107" s="42"/>
      <c r="D107" s="43"/>
      <c r="H107" s="36"/>
    </row>
    <row r="108" spans="1:8" ht="15" customHeight="1" x14ac:dyDescent="0.3">
      <c r="A108" s="157" t="s">
        <v>46</v>
      </c>
      <c r="B108" s="136"/>
      <c r="C108" s="158"/>
      <c r="D108" s="158"/>
      <c r="E108" s="158"/>
      <c r="G108" s="35" t="s">
        <v>38</v>
      </c>
      <c r="H108" s="44"/>
    </row>
    <row r="109" spans="1:8" ht="15" customHeight="1" x14ac:dyDescent="0.3">
      <c r="A109" s="167" t="s">
        <v>92</v>
      </c>
      <c r="B109" s="168"/>
      <c r="C109" s="168"/>
      <c r="D109" s="168"/>
      <c r="E109" s="165"/>
      <c r="F109" s="165"/>
      <c r="G109" s="36"/>
      <c r="H109" s="35"/>
    </row>
    <row r="110" spans="1:8" ht="9" customHeight="1" x14ac:dyDescent="0.3">
      <c r="A110" s="2"/>
    </row>
    <row r="111" spans="1:8" x14ac:dyDescent="0.3">
      <c r="A111" s="157" t="s">
        <v>47</v>
      </c>
      <c r="B111" s="136"/>
      <c r="C111" s="158"/>
      <c r="D111" s="158"/>
      <c r="E111" s="158"/>
      <c r="G111" s="35" t="s">
        <v>38</v>
      </c>
      <c r="H111" s="44"/>
    </row>
    <row r="112" spans="1:8" x14ac:dyDescent="0.3">
      <c r="B112" s="17" t="s">
        <v>55</v>
      </c>
      <c r="C112" s="43"/>
      <c r="D112" s="43"/>
      <c r="F112" s="43"/>
    </row>
    <row r="113" spans="1:8" x14ac:dyDescent="0.3">
      <c r="A113" s="2"/>
      <c r="B113" s="17"/>
    </row>
    <row r="119" spans="1:8" ht="17.100000000000001" customHeight="1" x14ac:dyDescent="0.3"/>
    <row r="120" spans="1:8" ht="17.100000000000001" customHeight="1" x14ac:dyDescent="0.3"/>
    <row r="121" spans="1:8" ht="17.100000000000001" customHeight="1" x14ac:dyDescent="0.3">
      <c r="C121"/>
      <c r="H121"/>
    </row>
    <row r="122" spans="1:8" ht="17.100000000000001" hidden="1" customHeight="1" x14ac:dyDescent="0.3">
      <c r="C122"/>
      <c r="H122"/>
    </row>
    <row r="123" spans="1:8" ht="17.100000000000001" hidden="1" customHeight="1" x14ac:dyDescent="0.3">
      <c r="B123" t="s">
        <v>48</v>
      </c>
      <c r="C123"/>
      <c r="H123"/>
    </row>
    <row r="124" spans="1:8" ht="17.100000000000001" hidden="1" customHeight="1" x14ac:dyDescent="0.3">
      <c r="B124" t="s">
        <v>49</v>
      </c>
      <c r="C124"/>
      <c r="H124"/>
    </row>
    <row r="125" spans="1:8" ht="17.100000000000001" hidden="1" customHeight="1" x14ac:dyDescent="0.3">
      <c r="B125" t="s">
        <v>50</v>
      </c>
      <c r="C125"/>
      <c r="H125"/>
    </row>
    <row r="126" spans="1:8" ht="17.100000000000001" hidden="1" customHeight="1" x14ac:dyDescent="0.3">
      <c r="B126" t="s">
        <v>51</v>
      </c>
      <c r="C126"/>
      <c r="H126"/>
    </row>
    <row r="127" spans="1:8" ht="17.100000000000001" hidden="1" customHeight="1" x14ac:dyDescent="0.3">
      <c r="B127" t="s">
        <v>52</v>
      </c>
      <c r="C127"/>
      <c r="H127"/>
    </row>
    <row r="128" spans="1:8" ht="17.100000000000001" hidden="1" customHeight="1" x14ac:dyDescent="0.3">
      <c r="B128" t="s">
        <v>25</v>
      </c>
    </row>
    <row r="129" spans="1:8" ht="17.100000000000001" hidden="1" customHeight="1" x14ac:dyDescent="0.3"/>
    <row r="130" spans="1:8" ht="17.100000000000001" hidden="1" customHeight="1" x14ac:dyDescent="0.3"/>
    <row r="131" spans="1:8" ht="17.100000000000001" hidden="1" customHeight="1" x14ac:dyDescent="0.3"/>
    <row r="132" spans="1:8" ht="17.100000000000001" hidden="1" customHeight="1" x14ac:dyDescent="0.3"/>
    <row r="133" spans="1:8" ht="17.100000000000001" hidden="1" customHeight="1" x14ac:dyDescent="0.3">
      <c r="C133"/>
      <c r="H133"/>
    </row>
    <row r="134" spans="1:8" ht="17.100000000000001" hidden="1" customHeight="1" x14ac:dyDescent="0.3">
      <c r="C134"/>
      <c r="H134"/>
    </row>
    <row r="135" spans="1:8" ht="17.100000000000001" hidden="1" customHeight="1" x14ac:dyDescent="0.3">
      <c r="B135" t="e">
        <f>LOOKUP(H4,A136:B143)</f>
        <v>#N/A</v>
      </c>
      <c r="C135"/>
      <c r="H135"/>
    </row>
    <row r="136" spans="1:8" ht="17.100000000000001" hidden="1" customHeight="1" x14ac:dyDescent="0.3">
      <c r="A136">
        <v>1</v>
      </c>
      <c r="B136">
        <v>10.039999999999999</v>
      </c>
      <c r="C136"/>
      <c r="H136"/>
    </row>
    <row r="137" spans="1:8" ht="17.100000000000001" hidden="1" customHeight="1" x14ac:dyDescent="0.3">
      <c r="A137">
        <v>2</v>
      </c>
      <c r="B137">
        <v>13.4</v>
      </c>
      <c r="C137"/>
      <c r="H137"/>
    </row>
    <row r="138" spans="1:8" ht="17.100000000000001" hidden="1" customHeight="1" x14ac:dyDescent="0.3">
      <c r="A138">
        <v>3</v>
      </c>
      <c r="B138">
        <v>16.760000000000002</v>
      </c>
      <c r="C138"/>
      <c r="H138"/>
    </row>
    <row r="139" spans="1:8" ht="17.100000000000001" hidden="1" customHeight="1" x14ac:dyDescent="0.3">
      <c r="A139">
        <v>4</v>
      </c>
      <c r="B139">
        <v>18.440000000000001</v>
      </c>
      <c r="C139"/>
      <c r="H139"/>
    </row>
    <row r="140" spans="1:8" ht="17.100000000000001" hidden="1" customHeight="1" x14ac:dyDescent="0.3">
      <c r="A140">
        <v>5</v>
      </c>
      <c r="B140">
        <v>20.079999999999998</v>
      </c>
      <c r="C140"/>
      <c r="H140"/>
    </row>
    <row r="141" spans="1:8" ht="17.100000000000001" hidden="1" customHeight="1" x14ac:dyDescent="0.3">
      <c r="A141">
        <v>6</v>
      </c>
      <c r="B141">
        <v>21.76</v>
      </c>
      <c r="C141"/>
      <c r="H141"/>
    </row>
    <row r="142" spans="1:8" ht="17.100000000000001" hidden="1" customHeight="1" x14ac:dyDescent="0.3">
      <c r="A142">
        <v>7</v>
      </c>
      <c r="B142">
        <v>23.44</v>
      </c>
      <c r="C142"/>
      <c r="H142"/>
    </row>
    <row r="143" spans="1:8" ht="17.100000000000001" hidden="1" customHeight="1" x14ac:dyDescent="0.3">
      <c r="A143">
        <v>8</v>
      </c>
      <c r="B143">
        <v>25.12</v>
      </c>
      <c r="C143"/>
      <c r="H143"/>
    </row>
    <row r="144" spans="1:8" ht="17.100000000000001" hidden="1" customHeight="1" x14ac:dyDescent="0.3"/>
    <row r="145" ht="17.100000000000001" hidden="1" customHeight="1" x14ac:dyDescent="0.3"/>
    <row r="146" ht="17.100000000000001" hidden="1" customHeight="1" x14ac:dyDescent="0.3"/>
    <row r="147" hidden="1" x14ac:dyDescent="0.3"/>
  </sheetData>
  <sheetProtection algorithmName="SHA-512" hashValue="Wp9QTh6M++n1RaJgqRde6g1Tu/BRHnWPRlsheT/vWDtJwuAozqNIG2pCQiaRgtg+4yt0taLUzAz1orwm3AINhQ==" saltValue="OYQARXpmZ4FC40gn7WKigQ==" spinCount="100000" sheet="1" formatColumns="0" selectLockedCells="1"/>
  <mergeCells count="77">
    <mergeCell ref="B62:G62"/>
    <mergeCell ref="A55:H55"/>
    <mergeCell ref="A66:F66"/>
    <mergeCell ref="E30:F32"/>
    <mergeCell ref="F61:G61"/>
    <mergeCell ref="A47:H47"/>
    <mergeCell ref="A48:H53"/>
    <mergeCell ref="A58:D58"/>
    <mergeCell ref="A57:H57"/>
    <mergeCell ref="A56:H56"/>
    <mergeCell ref="A60:D60"/>
    <mergeCell ref="O13:R13"/>
    <mergeCell ref="K17:K18"/>
    <mergeCell ref="L17:L18"/>
    <mergeCell ref="M17:M18"/>
    <mergeCell ref="K37:K38"/>
    <mergeCell ref="L37:L38"/>
    <mergeCell ref="M37:M38"/>
    <mergeCell ref="L13:M13"/>
    <mergeCell ref="A1:H1"/>
    <mergeCell ref="A2:H2"/>
    <mergeCell ref="A12:H12"/>
    <mergeCell ref="B13:C13"/>
    <mergeCell ref="E13:H13"/>
    <mergeCell ref="C4:D4"/>
    <mergeCell ref="C5:D5"/>
    <mergeCell ref="C6:D6"/>
    <mergeCell ref="C7:D7"/>
    <mergeCell ref="G4:H4"/>
    <mergeCell ref="G6:H6"/>
    <mergeCell ref="G5:H5"/>
    <mergeCell ref="G7:H7"/>
    <mergeCell ref="B11:C11"/>
    <mergeCell ref="A111:B111"/>
    <mergeCell ref="C108:E108"/>
    <mergeCell ref="C111:E111"/>
    <mergeCell ref="A108:B108"/>
    <mergeCell ref="C93:E93"/>
    <mergeCell ref="C105:H106"/>
    <mergeCell ref="G94:H94"/>
    <mergeCell ref="B98:H99"/>
    <mergeCell ref="B102:H103"/>
    <mergeCell ref="E109:F109"/>
    <mergeCell ref="A93:B93"/>
    <mergeCell ref="A109:D109"/>
    <mergeCell ref="G91:H91"/>
    <mergeCell ref="G93:H93"/>
    <mergeCell ref="A86:H86"/>
    <mergeCell ref="B63:F64"/>
    <mergeCell ref="A78:B78"/>
    <mergeCell ref="A71:B71"/>
    <mergeCell ref="A72:B72"/>
    <mergeCell ref="F72:H72"/>
    <mergeCell ref="A73:B73"/>
    <mergeCell ref="F75:H75"/>
    <mergeCell ref="F71:H71"/>
    <mergeCell ref="F73:H73"/>
    <mergeCell ref="C68:F68"/>
    <mergeCell ref="C69:F69"/>
    <mergeCell ref="G68:H68"/>
    <mergeCell ref="G69:H69"/>
    <mergeCell ref="G88:H88"/>
    <mergeCell ref="G89:H89"/>
    <mergeCell ref="B88:C88"/>
    <mergeCell ref="C80:D80"/>
    <mergeCell ref="C82:D82"/>
    <mergeCell ref="A81:E81"/>
    <mergeCell ref="F74:H74"/>
    <mergeCell ref="C79:D79"/>
    <mergeCell ref="C76:C77"/>
    <mergeCell ref="A75:B75"/>
    <mergeCell ref="A76:B77"/>
    <mergeCell ref="D76:D77"/>
    <mergeCell ref="F78:H78"/>
    <mergeCell ref="F76:H77"/>
    <mergeCell ref="E76:E77"/>
    <mergeCell ref="A74:B74"/>
  </mergeCells>
  <conditionalFormatting sqref="A48">
    <cfRule type="expression" dxfId="7" priority="34">
      <formula>$A$48&lt;&gt;""</formula>
    </cfRule>
  </conditionalFormatting>
  <conditionalFormatting sqref="A69:H69 A75:C78 F78:H78">
    <cfRule type="expression" dxfId="6" priority="12">
      <formula>$E$58=TRUE</formula>
    </cfRule>
  </conditionalFormatting>
  <conditionalFormatting sqref="B16:B17 B22">
    <cfRule type="expression" dxfId="5" priority="33">
      <formula>(AND(B16="Please Enter Day LON",A16&lt;&gt;0))</formula>
    </cfRule>
  </conditionalFormatting>
  <conditionalFormatting sqref="C105:F106">
    <cfRule type="expression" dxfId="4" priority="36">
      <formula>AND($A$105="X",$C$105="")</formula>
    </cfRule>
  </conditionalFormatting>
  <conditionalFormatting sqref="F5">
    <cfRule type="cellIs" dxfId="3" priority="3" operator="equal">
      <formula>0</formula>
    </cfRule>
  </conditionalFormatting>
  <conditionalFormatting sqref="F76">
    <cfRule type="expression" dxfId="2" priority="1">
      <formula>$E$58=TRUE</formula>
    </cfRule>
  </conditionalFormatting>
  <conditionalFormatting sqref="F75:H75">
    <cfRule type="expression" dxfId="1" priority="2">
      <formula>$E$58=TRUE</formula>
    </cfRule>
  </conditionalFormatting>
  <conditionalFormatting sqref="L17:L18 L24">
    <cfRule type="expression" dxfId="0" priority="28">
      <formula>(AND(L17="Please Enter Day LON",K17&lt;&gt;0))</formula>
    </cfRule>
  </conditionalFormatting>
  <dataValidations count="14">
    <dataValidation type="list" allowBlank="1" showInputMessage="1" showErrorMessage="1" sqref="C5" xr:uid="{00000000-0002-0000-0000-000001000000}">
      <formula1>$B$123:$B$128</formula1>
    </dataValidation>
    <dataValidation type="whole" allowBlank="1" showInputMessage="1" showErrorMessage="1" sqref="A19 E19" xr:uid="{ADBF979B-9482-4FEC-BD7D-80D611B1B514}">
      <formula1>0</formula1>
      <formula2>1</formula2>
    </dataValidation>
    <dataValidation type="decimal" allowBlank="1" showInputMessage="1" showErrorMessage="1" sqref="E16 A16" xr:uid="{34C31753-8296-4AF3-B9F3-CD4135703A65}">
      <formula1>0</formula1>
      <formula2>10</formula2>
    </dataValidation>
    <dataValidation type="decimal" allowBlank="1" showInputMessage="1" showErrorMessage="1" sqref="A22 A25 E22 E25 C75" xr:uid="{580C5352-3042-4913-A18D-D1DF850EF408}">
      <formula1>0</formula1>
      <formula2>40</formula2>
    </dataValidation>
    <dataValidation type="list" allowBlank="1" showInputMessage="1" showErrorMessage="1" sqref="B68:B69" xr:uid="{F2441CDF-BD1A-4CB9-A360-F5E502D1AE5C}">
      <formula1>$L$73:$L$75</formula1>
    </dataValidation>
    <dataValidation type="list" allowBlank="1" showInputMessage="1" showErrorMessage="1" sqref="A79:A80" xr:uid="{7E9B86DB-0574-4B88-B70D-4C827F7D4ED8}">
      <formula1>"0,1"</formula1>
    </dataValidation>
    <dataValidation type="list" allowBlank="1" showInputMessage="1" showErrorMessage="1" sqref="E34 E43 E40 E38 E36" xr:uid="{F89A4068-3DFC-43BA-AD1C-50AA30127F54}">
      <formula1>$L$70:$L$72</formula1>
    </dataValidation>
    <dataValidation type="list" allowBlank="1" showInputMessage="1" showErrorMessage="1" sqref="A64" xr:uid="{56452710-3604-46FA-AD71-77DF6D59BF2F}">
      <formula1>$L$68:$L$69</formula1>
    </dataValidation>
    <dataValidation type="decimal" allowBlank="1" showInputMessage="1" showErrorMessage="1" sqref="C72" xr:uid="{D24E60B0-DDA7-4161-86FD-0252D7C5D46E}">
      <formula1>0</formula1>
      <formula2>30</formula2>
    </dataValidation>
    <dataValidation type="decimal" allowBlank="1" showInputMessage="1" showErrorMessage="1" sqref="C73" xr:uid="{97B1E976-B684-43D5-AC75-5F4854B7EE42}">
      <formula1>0</formula1>
      <formula2>4</formula2>
    </dataValidation>
    <dataValidation type="decimal" allowBlank="1" showInputMessage="1" showErrorMessage="1" sqref="C74" xr:uid="{702E863C-746D-47D2-B822-AA2782798720}">
      <formula1>0</formula1>
      <formula2>6</formula2>
    </dataValidation>
    <dataValidation type="decimal" allowBlank="1" showInputMessage="1" showErrorMessage="1" sqref="C76:C77" xr:uid="{61F1CA10-AB2D-438A-9181-AC5F6AAB286C}">
      <formula1>0</formula1>
      <formula2>35</formula2>
    </dataValidation>
    <dataValidation type="decimal" allowBlank="1" showInputMessage="1" showErrorMessage="1" sqref="C78" xr:uid="{CDF6D831-9F8F-4314-B5A7-4BDF6B10DAFA}">
      <formula1>0</formula1>
      <formula2>20</formula2>
    </dataValidation>
    <dataValidation type="list" allowBlank="1" showInputMessage="1" showErrorMessage="1" sqref="G7:H7" xr:uid="{FA3D1ABB-7684-41A7-973F-0BDC3D161163}">
      <formula1>$K$6:$K$7</formula1>
    </dataValidation>
  </dataValidations>
  <pageMargins left="0.7" right="0.7" top="0.75" bottom="0.75" header="0.05" footer="0.05"/>
  <pageSetup scale="69" fitToHeight="2" orientation="portrait" r:id="rId1"/>
  <rowBreaks count="1" manualBreakCount="1">
    <brk id="54" max="7" man="1"/>
  </rowBreaks>
  <ignoredErrors>
    <ignoredError sqref="H45 C4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236220</xdr:colOff>
                    <xdr:row>57</xdr:row>
                    <xdr:rowOff>0</xdr:rowOff>
                  </from>
                  <to>
                    <xdr:col>5</xdr:col>
                    <xdr:colOff>220980</xdr:colOff>
                    <xdr:row>58</xdr:row>
                    <xdr:rowOff>22860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4</xdr:col>
                    <xdr:colOff>228600</xdr:colOff>
                    <xdr:row>58</xdr:row>
                    <xdr:rowOff>182880</xdr:rowOff>
                  </from>
                  <to>
                    <xdr:col>5</xdr:col>
                    <xdr:colOff>266700</xdr:colOff>
                    <xdr:row>59</xdr:row>
                    <xdr:rowOff>213360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5aa524db-7994-4ced-a2c9-48a98e90847e" xsi:nil="true"/>
    <lcf76f155ced4ddcb4097134ff3c332f xmlns="5aa524db-7994-4ced-a2c9-48a98e90847e">
      <Terms xmlns="http://schemas.microsoft.com/office/infopath/2007/PartnerControls"/>
    </lcf76f155ced4ddcb4097134ff3c332f>
    <TaxCatchAll xmlns="8a992f34-6748-40d0-a1a6-bff449e3bc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673E79E0C3E640A3EA83010EA564F7" ma:contentTypeVersion="17" ma:contentTypeDescription="Create a new document." ma:contentTypeScope="" ma:versionID="bf68789ab78e3a4a209c3ddd6d9a82ba">
  <xsd:schema xmlns:xsd="http://www.w3.org/2001/XMLSchema" xmlns:xs="http://www.w3.org/2001/XMLSchema" xmlns:p="http://schemas.microsoft.com/office/2006/metadata/properties" xmlns:ns2="5aa524db-7994-4ced-a2c9-48a98e90847e" xmlns:ns3="8a992f34-6748-40d0-a1a6-bff449e3bc95" targetNamespace="http://schemas.microsoft.com/office/2006/metadata/properties" ma:root="true" ma:fieldsID="ce85b1b8ef0d12cc694634b7add81b36" ns2:_="" ns3:_="">
    <xsd:import namespace="5aa524db-7994-4ced-a2c9-48a98e90847e"/>
    <xsd:import namespace="8a992f34-6748-40d0-a1a6-bff449e3b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Description0"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24db-7994-4ced-a2c9-48a98e9084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Description0" ma:index="12" nillable="true" ma:displayName="Description" ma:internalName="Description0">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992f34-6748-40d0-a1a6-bff449e3bc9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5d7816-9169-48cb-b9df-4d21a66dca2d}" ma:internalName="TaxCatchAll" ma:showField="CatchAllData" ma:web="8a992f34-6748-40d0-a1a6-bff449e3bc9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0E687D-F33B-41E1-B471-6A71468F437F}">
  <ds:schemaRefs>
    <ds:schemaRef ds:uri="http://schemas.microsoft.com/sharepoint/v3/contenttype/forms"/>
  </ds:schemaRefs>
</ds:datastoreItem>
</file>

<file path=customXml/itemProps2.xml><?xml version="1.0" encoding="utf-8"?>
<ds:datastoreItem xmlns:ds="http://schemas.openxmlformats.org/officeDocument/2006/customXml" ds:itemID="{498E961B-6A51-4884-8337-2FEDC1FF6C8B}">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7d79962f-82e0-447b-a816-99edbdaa00c7"/>
    <ds:schemaRef ds:uri="a06932ec-957b-4799-8604-6195ab687f22"/>
    <ds:schemaRef ds:uri="http://schemas.microsoft.com/office/2006/metadata/properties"/>
    <ds:schemaRef ds:uri="http://purl.org/dc/dcmitype/"/>
    <ds:schemaRef ds:uri="5aa524db-7994-4ced-a2c9-48a98e90847e"/>
    <ds:schemaRef ds:uri="8a992f34-6748-40d0-a1a6-bff449e3bc95"/>
  </ds:schemaRefs>
</ds:datastoreItem>
</file>

<file path=customXml/itemProps3.xml><?xml version="1.0" encoding="utf-8"?>
<ds:datastoreItem xmlns:ds="http://schemas.openxmlformats.org/officeDocument/2006/customXml" ds:itemID="{9DDFF496-FD71-4161-AE3B-E0F3E67C64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DumphyJ</dc:creator>
  <cp:keywords/>
  <dc:description/>
  <cp:lastModifiedBy>Bannon, Sean</cp:lastModifiedBy>
  <cp:revision/>
  <cp:lastPrinted>2023-04-23T22:51:48Z</cp:lastPrinted>
  <dcterms:created xsi:type="dcterms:W3CDTF">2017-06-14T20:07:28Z</dcterms:created>
  <dcterms:modified xsi:type="dcterms:W3CDTF">2025-07-23T19:11:15Z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0x01010043673E79E0C3E640A3EA83010EA564F7</vt:lpwstr>
  </property>
  <property fmtid="{D5CDD505-2E9C-101B-9397-08002B2CF9AE}" pid="3" name="MediaServiceImageTags">
    <vt:lpwstr/>
  </property>
</Properties>
</file>