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H:\My Documents\a Op Center\Spreadsheets\ISE\"/>
    </mc:Choice>
  </mc:AlternateContent>
  <xr:revisionPtr revIDLastSave="0" documentId="8_{0CE42179-8BE6-40B1-B40B-913486A79755}" xr6:coauthVersionLast="41" xr6:coauthVersionMax="41"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Sheet1!$A$1:$H$118</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 i="1" l="1"/>
  <c r="H25" i="1" l="1"/>
  <c r="C25" i="1"/>
  <c r="E74" i="1" l="1"/>
  <c r="D80" i="1"/>
  <c r="E80" i="1" s="1"/>
  <c r="D79" i="1"/>
  <c r="E79" i="1" s="1"/>
  <c r="D77" i="1"/>
  <c r="E77" i="1" s="1"/>
  <c r="D76" i="1"/>
  <c r="E76" i="1" s="1"/>
  <c r="D75" i="1"/>
  <c r="E75" i="1" s="1"/>
  <c r="D74" i="1"/>
  <c r="D73" i="1"/>
  <c r="E73" i="1" s="1"/>
  <c r="G70" i="1"/>
  <c r="G69" i="1"/>
  <c r="G68" i="1"/>
  <c r="E85" i="1" l="1"/>
  <c r="E84" i="1"/>
  <c r="E83" i="1" l="1"/>
  <c r="E86" i="1"/>
  <c r="E88" i="1" l="1"/>
  <c r="H34" i="1"/>
  <c r="H36" i="1"/>
  <c r="H38" i="1"/>
  <c r="H40" i="1"/>
  <c r="H43" i="1"/>
  <c r="H28" i="1" l="1"/>
  <c r="H22" i="1"/>
  <c r="H19" i="1"/>
  <c r="H16" i="1"/>
  <c r="C28" i="1"/>
  <c r="C22" i="1"/>
  <c r="C19" i="1"/>
  <c r="C16" i="1"/>
  <c r="B141" i="1" l="1"/>
  <c r="H45" i="1" l="1"/>
  <c r="C45" i="1"/>
</calcChain>
</file>

<file path=xl/sharedStrings.xml><?xml version="1.0" encoding="utf-8"?>
<sst xmlns="http://schemas.openxmlformats.org/spreadsheetml/2006/main" count="125" uniqueCount="109">
  <si>
    <t>Employment Incentives</t>
  </si>
  <si>
    <t xml:space="preserve">Individual’s Name: </t>
  </si>
  <si>
    <t>DDS#</t>
  </si>
  <si>
    <t>Service Category:</t>
  </si>
  <si>
    <t>Provider Name:</t>
  </si>
  <si>
    <t>Case Mgr:</t>
  </si>
  <si>
    <t>yes/no</t>
  </si>
  <si>
    <t>RDID#</t>
  </si>
  <si>
    <t xml:space="preserve">yes </t>
  </si>
  <si>
    <r>
      <t xml:space="preserve">Contract Service Authorization   </t>
    </r>
    <r>
      <rPr>
        <b/>
        <sz val="11"/>
        <color theme="1"/>
        <rFont val="Calibri"/>
        <family val="2"/>
        <scheme val="minor"/>
      </rPr>
      <t xml:space="preserve">  </t>
    </r>
  </si>
  <si>
    <t>Vendor Service Authorization</t>
  </si>
  <si>
    <t>no</t>
  </si>
  <si>
    <t xml:space="preserve">Start date: </t>
  </si>
  <si>
    <t>End Date:</t>
  </si>
  <si>
    <t>(Submit to Resource Manager 1)</t>
  </si>
  <si>
    <t>(Submit to Case Manager)</t>
  </si>
  <si>
    <t>Choose the path that is appropriate to the services the individual currently receives</t>
  </si>
  <si>
    <t>Units</t>
  </si>
  <si>
    <t>Career Plan Hours (Max 10 Hrs.)</t>
  </si>
  <si>
    <t>Career Plan Hours (Max 10 Hr.)</t>
  </si>
  <si>
    <t>(Enter 1 unit)</t>
  </si>
  <si>
    <t>Working Interview Staff Hrs (Max 40)</t>
  </si>
  <si>
    <t xml:space="preserve">Working Interview Staff Hrs  (Max 40)  </t>
  </si>
  <si>
    <t xml:space="preserve"> Individual Wages (Max 40 hrs.)</t>
  </si>
  <si>
    <t>Individual Wages (Max 40 hrs.)</t>
  </si>
  <si>
    <t xml:space="preserve">Intensive Job Placement &amp; Training </t>
  </si>
  <si>
    <t xml:space="preserve"> </t>
  </si>
  <si>
    <t>Transition to  Natural Supports</t>
  </si>
  <si>
    <t>Total</t>
  </si>
  <si>
    <t>Customized Employment</t>
  </si>
  <si>
    <r>
      <t xml:space="preserve">Resource Managers must make the placement in eCamris when processing the </t>
    </r>
    <r>
      <rPr>
        <b/>
        <i/>
        <sz val="12"/>
        <color theme="1"/>
        <rFont val="Calibri"/>
        <family val="2"/>
        <scheme val="minor"/>
      </rPr>
      <t>CE</t>
    </r>
    <r>
      <rPr>
        <i/>
        <sz val="12"/>
        <color theme="1"/>
        <rFont val="Calibri"/>
        <family val="2"/>
        <scheme val="minor"/>
      </rPr>
      <t xml:space="preserve"> 1X request.  </t>
    </r>
  </si>
  <si>
    <t>Deliverables</t>
  </si>
  <si>
    <t>Job Discovery</t>
  </si>
  <si>
    <t>1. CE Discovery Report</t>
  </si>
  <si>
    <t>1. CE Plan Development Summary</t>
  </si>
  <si>
    <r>
      <t xml:space="preserve">1. Visual Resume </t>
    </r>
    <r>
      <rPr>
        <i/>
        <sz val="10"/>
        <color theme="1"/>
        <rFont val="Calibri"/>
        <family val="2"/>
        <scheme val="minor"/>
      </rPr>
      <t xml:space="preserve"> </t>
    </r>
    <r>
      <rPr>
        <i/>
        <sz val="8"/>
        <color theme="1"/>
        <rFont val="Calibri"/>
        <family val="2"/>
        <scheme val="minor"/>
      </rPr>
      <t>*Substitutions may be allowed on a case by case basis</t>
    </r>
  </si>
  <si>
    <t>1. CE Job Development Contact Log</t>
  </si>
  <si>
    <t>1. CE Job Development, Negotiation, &amp; Placement Report</t>
  </si>
  <si>
    <t>2. CE Job Placement Specification Report</t>
  </si>
  <si>
    <t>1. CE Job Placement &amp; Retention Report Part 1</t>
  </si>
  <si>
    <t>1. CE Job Placement &amp; Retention Report Part 2</t>
  </si>
  <si>
    <t>1. End verification &amp; employment verification</t>
  </si>
  <si>
    <r>
      <rPr>
        <b/>
        <sz val="11"/>
        <color theme="1"/>
        <rFont val="Calibri"/>
        <family val="2"/>
        <scheme val="minor"/>
      </rPr>
      <t>Rationale for Request/Anticipated Result/Timeframe:</t>
    </r>
    <r>
      <rPr>
        <sz val="11"/>
        <color theme="1"/>
        <rFont val="Calibri"/>
        <family val="2"/>
        <scheme val="minor"/>
      </rPr>
      <t xml:space="preserve"> (For new Placement, Action Plan should include a Description as to how the provider will fade supports to the LON participant’s authorized hours)</t>
    </r>
  </si>
  <si>
    <t>The above named provider agrees that the temporary supports funded through this request will be provided to the named individual, that the supports rendered will be as described by this request, and any overpayments made by the Department of Developmental Services under this agreement will be refunded to the department.</t>
  </si>
  <si>
    <t>Provider Signature</t>
  </si>
  <si>
    <t>Date</t>
  </si>
  <si>
    <r>
      <t>Regional Use Only</t>
    </r>
    <r>
      <rPr>
        <u/>
        <sz val="11"/>
        <color theme="1"/>
        <rFont val="Calibri"/>
        <family val="2"/>
        <scheme val="minor"/>
      </rPr>
      <t>:</t>
    </r>
  </si>
  <si>
    <t>Case Management Supervisor :</t>
  </si>
  <si>
    <t>Date:</t>
  </si>
  <si>
    <t>IP6</t>
  </si>
  <si>
    <t>Budgets only - Review &amp; Signature</t>
  </si>
  <si>
    <t>Regional Response:</t>
  </si>
  <si>
    <t>The request meets the needs of the individual and the established parameters of the one-time procedure and is authorized.  Funding will be subject to available resources.</t>
  </si>
  <si>
    <t xml:space="preserve">Amount Approved: </t>
  </si>
  <si>
    <t>The request meets the needs of the individual and the established parameters of the onetime procedure however, funding is not available at this time.  When funding becomes available request will be reconsidered.</t>
  </si>
  <si>
    <t>This request is denied:</t>
  </si>
  <si>
    <t xml:space="preserve">Signature of Regional Designee: </t>
  </si>
  <si>
    <t>Verification Supports were provided prior to payment: _________________________________________</t>
  </si>
  <si>
    <t xml:space="preserve">Signature of Resource Manager: </t>
  </si>
  <si>
    <t>ISE</t>
  </si>
  <si>
    <t>Individual Day</t>
  </si>
  <si>
    <t>Day Support Option</t>
  </si>
  <si>
    <t>Group Supported Employment</t>
  </si>
  <si>
    <t>Transition Services</t>
  </si>
  <si>
    <t>yes</t>
  </si>
  <si>
    <t>Job Discovery can only be billed alone for ADS-DDS individuals. ADS will fund the remaining CE components through the end of post-employment supports.</t>
  </si>
  <si>
    <t>*Individual will not require ISE Supports in competitive employment position</t>
  </si>
  <si>
    <t>Providers are eligible to receive $5.27 per hour up to 30 hours/week for hours worked</t>
  </si>
  <si>
    <t>CC: File, CM, RM2</t>
  </si>
  <si>
    <t>Day Allocation:</t>
  </si>
  <si>
    <t xml:space="preserve">IDV/ISE/ Group Day Combo or ISE only </t>
  </si>
  <si>
    <t xml:space="preserve">12 Month Benchmark </t>
  </si>
  <si>
    <t>Group Day/Customized Employment*</t>
  </si>
  <si>
    <t>* CE committee must review/approve CE Add Hours</t>
  </si>
  <si>
    <t>hrs x $81.25/hr (Group Day)</t>
  </si>
  <si>
    <t>Completed Career Plan      $980.96</t>
  </si>
  <si>
    <t xml:space="preserve">hrs X $68.76/hr   </t>
  </si>
  <si>
    <t>Hrs Billed in WebResDay</t>
  </si>
  <si>
    <t>Amt Paid</t>
  </si>
  <si>
    <t>Amt due</t>
  </si>
  <si>
    <t>Job Start Benchmark (up to $4000)</t>
  </si>
  <si>
    <t>3 Month Benchmark (up to $4000)</t>
  </si>
  <si>
    <t>6 Month Benchmark (up to $4000)</t>
  </si>
  <si>
    <t>(up to $4000)</t>
  </si>
  <si>
    <t xml:space="preserve">SubTotal Job Discovery:   </t>
  </si>
  <si>
    <t xml:space="preserve">SubTotal Job Dev, Neg &amp; Placement:   </t>
  </si>
  <si>
    <t xml:space="preserve">SubTotal Post-Employment Supports:   </t>
  </si>
  <si>
    <t>(Enter 1 unit) Job Retention:      6 Months  ($2,213)</t>
  </si>
  <si>
    <r>
      <t xml:space="preserve">Individual </t>
    </r>
    <r>
      <rPr>
        <b/>
        <sz val="9"/>
        <color theme="1"/>
        <rFont val="Cambria"/>
        <family val="1"/>
        <scheme val="major"/>
      </rPr>
      <t xml:space="preserve">must </t>
    </r>
    <r>
      <rPr>
        <b/>
        <i/>
        <sz val="9"/>
        <color theme="1"/>
        <rFont val="Cambria"/>
        <family val="1"/>
        <scheme val="major"/>
      </rPr>
      <t>have transitioned                                      to ISE to be eligible for Benchmarks                                 Prorated for scheduled hrs. below 25 hrs. per week  Select "yes" or "No" for applicable Benchmarks.</t>
    </r>
  </si>
  <si>
    <t>Initial</t>
  </si>
  <si>
    <t>Balance</t>
  </si>
  <si>
    <t>Discovery Activities - Up to 30 hours</t>
  </si>
  <si>
    <t>CE Plan  - Up to 4 hours</t>
  </si>
  <si>
    <t>Visual Resume - Up to 6 hours</t>
  </si>
  <si>
    <t>Job Development - Up to 40 hours (Up to 10 hours can be Indirect)</t>
  </si>
  <si>
    <t>Job Placement - Up to 35 hours</t>
  </si>
  <si>
    <t>Job Retention: 90 Days - Up to 20 hours</t>
  </si>
  <si>
    <t>Transition to Natural Supports - Up to 30 hours</t>
  </si>
  <si>
    <r>
      <rPr>
        <b/>
        <sz val="11"/>
        <color theme="1"/>
        <rFont val="Calibri"/>
        <family val="2"/>
        <scheme val="minor"/>
      </rPr>
      <t xml:space="preserve">Job Development, Negotiation &amp; Placement </t>
    </r>
    <r>
      <rPr>
        <sz val="11"/>
        <color theme="1"/>
        <rFont val="Calibri"/>
        <family val="2"/>
        <scheme val="minor"/>
      </rPr>
      <t>(95 Hours - Initial Request)</t>
    </r>
  </si>
  <si>
    <r>
      <rPr>
        <b/>
        <sz val="11"/>
        <color theme="1"/>
        <rFont val="Calibri"/>
        <family val="2"/>
        <scheme val="minor"/>
      </rPr>
      <t>Post Employment Supports</t>
    </r>
    <r>
      <rPr>
        <sz val="11"/>
        <color theme="1"/>
        <rFont val="Calibri"/>
        <family val="2"/>
        <scheme val="minor"/>
      </rPr>
      <t xml:space="preserve"> - (30 hours - Initial Request)</t>
    </r>
  </si>
  <si>
    <r>
      <rPr>
        <b/>
        <sz val="11"/>
        <color theme="1"/>
        <rFont val="Calibri"/>
        <family val="2"/>
        <scheme val="minor"/>
      </rPr>
      <t>Job Discovery</t>
    </r>
    <r>
      <rPr>
        <sz val="11"/>
        <color theme="1"/>
        <rFont val="Calibri"/>
        <family val="2"/>
        <scheme val="minor"/>
      </rPr>
      <t xml:space="preserve"> (40 Hours - Initial Request)</t>
    </r>
  </si>
  <si>
    <t>Customized Employment Total</t>
  </si>
  <si>
    <t>Customized Employment Phases</t>
  </si>
  <si>
    <t>For each phase, please select "Initial" if this is the initial request for Customized Employment.  Select "Balance", if this is a follow up request for unbilled WebResDay hours on an existing request.</t>
  </si>
  <si>
    <t xml:space="preserve">Customized Employment </t>
  </si>
  <si>
    <r>
      <t xml:space="preserve">Please check if individual is receiving </t>
    </r>
    <r>
      <rPr>
        <b/>
        <sz val="13"/>
        <color theme="5"/>
        <rFont val="Calibri"/>
        <family val="2"/>
        <scheme val="minor"/>
      </rPr>
      <t>Communication Mitigation</t>
    </r>
  </si>
  <si>
    <r>
      <t>Please check if individual is also  receiving support from</t>
    </r>
    <r>
      <rPr>
        <b/>
        <sz val="13"/>
        <color theme="5"/>
        <rFont val="Calibri"/>
        <family val="2"/>
        <scheme val="minor"/>
      </rPr>
      <t xml:space="preserve"> ADS</t>
    </r>
  </si>
  <si>
    <t>(Standard Rate= $76/hour, Communication Mitigation Rate= $103.50/hour)</t>
  </si>
  <si>
    <t>hrs. X $20.17/hr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</si>
</sst>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0" x14ac:knownFonts="1">
    <font>
      <sz val="11"/>
      <color theme="1"/>
      <name val="Calibri"/>
      <family val="2"/>
      <scheme val="minor"/>
    </font>
    <font>
      <b/>
      <sz val="11"/>
      <color theme="1"/>
      <name val="Calibri"/>
      <family val="2"/>
      <scheme val="minor"/>
    </font>
    <font>
      <b/>
      <sz val="9"/>
      <color theme="1"/>
      <name val="Calibri"/>
      <family val="2"/>
      <scheme val="minor"/>
    </font>
    <font>
      <i/>
      <sz val="11"/>
      <color theme="1"/>
      <name val="Calibri"/>
      <family val="2"/>
      <scheme val="minor"/>
    </font>
    <font>
      <sz val="10"/>
      <color theme="1"/>
      <name val="Calibri"/>
      <family val="2"/>
      <scheme val="minor"/>
    </font>
    <font>
      <b/>
      <i/>
      <sz val="9"/>
      <color theme="1"/>
      <name val="Cambria"/>
      <family val="1"/>
      <scheme val="major"/>
    </font>
    <font>
      <b/>
      <sz val="9"/>
      <color theme="1"/>
      <name val="Cambria"/>
      <family val="1"/>
      <scheme val="major"/>
    </font>
    <font>
      <sz val="9"/>
      <color theme="1"/>
      <name val="Cambria"/>
      <family val="1"/>
      <scheme val="major"/>
    </font>
    <font>
      <sz val="12"/>
      <color theme="1"/>
      <name val="Calibri"/>
      <family val="2"/>
      <scheme val="minor"/>
    </font>
    <font>
      <b/>
      <u/>
      <sz val="11"/>
      <color theme="1"/>
      <name val="Calibri"/>
      <family val="2"/>
      <scheme val="minor"/>
    </font>
    <font>
      <u/>
      <sz val="11"/>
      <color theme="1"/>
      <name val="Calibri"/>
      <family val="2"/>
      <scheme val="minor"/>
    </font>
    <font>
      <b/>
      <i/>
      <sz val="9"/>
      <color theme="1"/>
      <name val="Calibri"/>
      <family val="2"/>
      <scheme val="minor"/>
    </font>
    <font>
      <b/>
      <sz val="10"/>
      <color theme="1"/>
      <name val="Calibri"/>
      <family val="2"/>
      <scheme val="minor"/>
    </font>
    <font>
      <sz val="11"/>
      <color theme="1"/>
      <name val="Calibri"/>
      <family val="2"/>
      <scheme val="minor"/>
    </font>
    <font>
      <i/>
      <sz val="10"/>
      <color theme="1"/>
      <name val="Calibri"/>
      <family val="2"/>
      <scheme val="minor"/>
    </font>
    <font>
      <sz val="11"/>
      <name val="Calibri"/>
      <family val="2"/>
      <scheme val="minor"/>
    </font>
    <font>
      <i/>
      <sz val="12"/>
      <color theme="1"/>
      <name val="Calibri"/>
      <family val="2"/>
      <scheme val="minor"/>
    </font>
    <font>
      <b/>
      <i/>
      <sz val="12"/>
      <color theme="1"/>
      <name val="Calibri"/>
      <family val="2"/>
      <scheme val="minor"/>
    </font>
    <font>
      <i/>
      <sz val="8"/>
      <color theme="1"/>
      <name val="Calibri"/>
      <family val="2"/>
      <scheme val="minor"/>
    </font>
    <font>
      <sz val="10"/>
      <name val="Calibri"/>
      <family val="2"/>
      <scheme val="minor"/>
    </font>
    <font>
      <i/>
      <sz val="8"/>
      <name val="Calibri"/>
      <family val="2"/>
      <scheme val="minor"/>
    </font>
    <font>
      <sz val="11"/>
      <color theme="0" tint="-0.14996795556505021"/>
      <name val="Calibri"/>
      <family val="2"/>
      <scheme val="minor"/>
    </font>
    <font>
      <b/>
      <sz val="11"/>
      <name val="Calibri"/>
      <family val="2"/>
      <scheme val="minor"/>
    </font>
    <font>
      <b/>
      <sz val="9"/>
      <name val="Calibri"/>
      <family val="2"/>
      <scheme val="minor"/>
    </font>
    <font>
      <sz val="12"/>
      <name val="Calibri"/>
      <family val="2"/>
      <scheme val="minor"/>
    </font>
    <font>
      <i/>
      <sz val="11"/>
      <name val="Calibri"/>
      <family val="2"/>
      <scheme val="minor"/>
    </font>
    <font>
      <b/>
      <sz val="14"/>
      <color theme="1"/>
      <name val="Calibri"/>
      <family val="2"/>
      <scheme val="minor"/>
    </font>
    <font>
      <sz val="14"/>
      <color theme="1"/>
      <name val="Calibri"/>
      <family val="2"/>
      <scheme val="minor"/>
    </font>
    <font>
      <b/>
      <sz val="13"/>
      <color theme="5"/>
      <name val="Calibri"/>
      <family val="2"/>
      <scheme val="minor"/>
    </font>
    <font>
      <b/>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4" fontId="13" fillId="0" borderId="0" applyFont="0" applyFill="0" applyBorder="0" applyAlignment="0" applyProtection="0"/>
    <xf numFmtId="43" fontId="13" fillId="0" borderId="0" applyFont="0" applyFill="0" applyBorder="0" applyAlignment="0" applyProtection="0"/>
  </cellStyleXfs>
  <cellXfs count="269">
    <xf numFmtId="0" fontId="0" fillId="0" borderId="0" xfId="0"/>
    <xf numFmtId="3" fontId="0" fillId="2" borderId="1" xfId="0" applyNumberFormat="1" applyFill="1" applyBorder="1" applyAlignment="1" applyProtection="1">
      <alignment horizontal="center"/>
      <protection locked="0"/>
    </xf>
    <xf numFmtId="0" fontId="0" fillId="0" borderId="0" xfId="0" applyProtection="1"/>
    <xf numFmtId="3" fontId="0" fillId="0" borderId="0" xfId="0" applyNumberFormat="1" applyAlignment="1" applyProtection="1">
      <alignment horizontal="center"/>
    </xf>
    <xf numFmtId="0" fontId="0" fillId="0" borderId="0" xfId="0" applyFill="1" applyProtection="1"/>
    <xf numFmtId="0" fontId="2" fillId="0" borderId="0" xfId="0" applyFont="1" applyAlignment="1" applyProtection="1">
      <alignment horizontal="center"/>
    </xf>
    <xf numFmtId="0" fontId="0" fillId="3" borderId="0" xfId="0" applyFill="1" applyBorder="1" applyProtection="1"/>
    <xf numFmtId="0" fontId="0" fillId="0" borderId="0" xfId="0" applyBorder="1" applyProtection="1"/>
    <xf numFmtId="3" fontId="1" fillId="0" borderId="0" xfId="0" applyNumberFormat="1" applyFont="1" applyProtection="1"/>
    <xf numFmtId="0" fontId="0" fillId="0" borderId="0" xfId="0" applyFont="1" applyBorder="1" applyProtection="1"/>
    <xf numFmtId="0" fontId="0" fillId="0" borderId="0" xfId="0" applyFill="1" applyBorder="1" applyProtection="1"/>
    <xf numFmtId="0" fontId="4" fillId="0" borderId="0" xfId="0" applyFont="1" applyBorder="1" applyAlignment="1" applyProtection="1">
      <alignment horizontal="left"/>
    </xf>
    <xf numFmtId="3" fontId="0" fillId="0" borderId="0" xfId="0" applyNumberFormat="1" applyFill="1" applyBorder="1" applyAlignment="1" applyProtection="1">
      <alignment horizontal="center"/>
    </xf>
    <xf numFmtId="0" fontId="2" fillId="0" borderId="0" xfId="0" applyFont="1" applyFill="1" applyBorder="1" applyProtection="1"/>
    <xf numFmtId="0" fontId="0" fillId="3" borderId="0" xfId="0" applyFill="1" applyBorder="1" applyAlignment="1" applyProtection="1"/>
    <xf numFmtId="0" fontId="0" fillId="0" borderId="0" xfId="0" applyFont="1" applyBorder="1" applyAlignment="1" applyProtection="1"/>
    <xf numFmtId="0" fontId="4" fillId="0" borderId="0" xfId="0" applyFont="1" applyFill="1" applyBorder="1" applyProtection="1"/>
    <xf numFmtId="0" fontId="8" fillId="0" borderId="0" xfId="0" applyFont="1" applyBorder="1" applyProtection="1"/>
    <xf numFmtId="0" fontId="0" fillId="0" borderId="0" xfId="0" applyFont="1" applyBorder="1" applyAlignment="1" applyProtection="1">
      <alignment horizontal="center"/>
    </xf>
    <xf numFmtId="0" fontId="1" fillId="0" borderId="0" xfId="0" applyFont="1" applyBorder="1" applyAlignment="1" applyProtection="1">
      <alignment horizontal="right"/>
    </xf>
    <xf numFmtId="0" fontId="1" fillId="0" borderId="0" xfId="0" applyFont="1" applyFill="1" applyBorder="1" applyAlignment="1" applyProtection="1">
      <alignment horizontal="right"/>
    </xf>
    <xf numFmtId="0" fontId="9" fillId="0" borderId="0" xfId="0" applyFont="1" applyAlignment="1" applyProtection="1">
      <alignment vertical="center"/>
    </xf>
    <xf numFmtId="0" fontId="0" fillId="0" borderId="0" xfId="0" applyAlignment="1" applyProtection="1">
      <alignment horizontal="right"/>
    </xf>
    <xf numFmtId="3" fontId="11" fillId="0" borderId="0" xfId="0" applyNumberFormat="1" applyFont="1" applyAlignment="1" applyProtection="1">
      <alignment horizontal="right"/>
    </xf>
    <xf numFmtId="0" fontId="11" fillId="0" borderId="0" xfId="0" applyFont="1" applyProtection="1"/>
    <xf numFmtId="0" fontId="9" fillId="0" borderId="0" xfId="0" applyFont="1" applyProtection="1"/>
    <xf numFmtId="0" fontId="12" fillId="0" borderId="0" xfId="0" applyFont="1" applyProtection="1"/>
    <xf numFmtId="44" fontId="0" fillId="0" borderId="0" xfId="1" applyFont="1" applyProtection="1"/>
    <xf numFmtId="44" fontId="0" fillId="0" borderId="0" xfId="1" applyFont="1" applyBorder="1" applyProtection="1"/>
    <xf numFmtId="44" fontId="0" fillId="0" borderId="0" xfId="1" applyFont="1" applyFill="1" applyBorder="1" applyProtection="1"/>
    <xf numFmtId="44" fontId="0" fillId="0" borderId="4" xfId="1" applyFont="1" applyFill="1" applyBorder="1" applyProtection="1"/>
    <xf numFmtId="44" fontId="0" fillId="2" borderId="1" xfId="1" applyFont="1" applyFill="1" applyBorder="1" applyProtection="1">
      <protection locked="0"/>
    </xf>
    <xf numFmtId="0" fontId="4" fillId="0" borderId="0" xfId="0" applyFont="1" applyAlignment="1" applyProtection="1">
      <alignment wrapText="1"/>
    </xf>
    <xf numFmtId="0" fontId="0" fillId="0" borderId="0" xfId="0" applyAlignment="1" applyProtection="1">
      <alignment vertical="center" wrapText="1"/>
    </xf>
    <xf numFmtId="0" fontId="0" fillId="0" borderId="0" xfId="0" applyFont="1" applyBorder="1" applyAlignment="1" applyProtection="1">
      <alignment wrapText="1"/>
    </xf>
    <xf numFmtId="0" fontId="0" fillId="0" borderId="0" xfId="0" applyFont="1" applyBorder="1" applyAlignment="1" applyProtection="1">
      <alignment vertical="center"/>
    </xf>
    <xf numFmtId="44" fontId="0" fillId="0" borderId="0" xfId="1" applyFont="1" applyFill="1" applyBorder="1" applyAlignment="1" applyProtection="1">
      <alignment vertical="center"/>
    </xf>
    <xf numFmtId="3" fontId="0" fillId="0" borderId="0" xfId="0" applyNumberFormat="1" applyBorder="1" applyAlignment="1" applyProtection="1">
      <alignment horizontal="center"/>
    </xf>
    <xf numFmtId="44" fontId="0" fillId="2" borderId="0" xfId="1" applyFont="1" applyFill="1" applyProtection="1">
      <protection locked="0"/>
    </xf>
    <xf numFmtId="0" fontId="0" fillId="0" borderId="10" xfId="0" applyBorder="1" applyProtection="1"/>
    <xf numFmtId="0" fontId="0" fillId="0" borderId="0" xfId="0" applyAlignment="1" applyProtection="1">
      <alignment horizontal="left"/>
    </xf>
    <xf numFmtId="0" fontId="0" fillId="0" borderId="0" xfId="0" applyAlignment="1" applyProtection="1"/>
    <xf numFmtId="0" fontId="0" fillId="0" borderId="0" xfId="0" applyFill="1" applyAlignment="1" applyProtection="1"/>
    <xf numFmtId="0" fontId="0" fillId="0" borderId="0" xfId="0" applyFill="1" applyBorder="1" applyAlignment="1" applyProtection="1"/>
    <xf numFmtId="3" fontId="0" fillId="0" borderId="0" xfId="0" applyNumberFormat="1" applyAlignment="1" applyProtection="1">
      <alignment horizontal="center" wrapText="1"/>
    </xf>
    <xf numFmtId="0" fontId="0" fillId="0" borderId="0" xfId="0" applyAlignment="1" applyProtection="1">
      <alignment vertical="center"/>
    </xf>
    <xf numFmtId="0" fontId="4" fillId="0" borderId="0" xfId="0" applyFont="1" applyBorder="1" applyAlignment="1" applyProtection="1">
      <alignment horizontal="left" vertical="center"/>
    </xf>
    <xf numFmtId="0" fontId="0" fillId="0" borderId="0" xfId="0" applyFont="1" applyBorder="1" applyAlignment="1" applyProtection="1">
      <alignment vertical="center" wrapText="1"/>
    </xf>
    <xf numFmtId="44" fontId="4" fillId="0" borderId="0" xfId="0" applyNumberFormat="1" applyFont="1" applyBorder="1" applyAlignment="1" applyProtection="1">
      <alignment horizontal="left" vertical="center"/>
    </xf>
    <xf numFmtId="0" fontId="0" fillId="0" borderId="0" xfId="0" applyAlignment="1"/>
    <xf numFmtId="0" fontId="0" fillId="2" borderId="0" xfId="0" applyFill="1" applyAlignment="1" applyProtection="1">
      <protection locked="0"/>
    </xf>
    <xf numFmtId="0" fontId="1" fillId="0" borderId="0" xfId="0" applyFont="1" applyAlignment="1" applyProtection="1">
      <alignment wrapText="1"/>
    </xf>
    <xf numFmtId="0" fontId="1" fillId="0" borderId="0" xfId="0" applyFont="1" applyAlignment="1" applyProtection="1">
      <alignment vertical="center" wrapText="1"/>
    </xf>
    <xf numFmtId="0" fontId="0" fillId="0" borderId="0" xfId="0" applyBorder="1" applyAlignment="1" applyProtection="1">
      <alignment vertical="top" wrapText="1"/>
    </xf>
    <xf numFmtId="3" fontId="1" fillId="0" borderId="0" xfId="0" applyNumberFormat="1" applyFont="1" applyAlignment="1" applyProtection="1">
      <alignment horizontal="center"/>
    </xf>
    <xf numFmtId="0" fontId="7" fillId="0" borderId="0" xfId="0" applyFont="1" applyAlignment="1" applyProtection="1">
      <alignment horizontal="center" wrapText="1"/>
    </xf>
    <xf numFmtId="0" fontId="0" fillId="0" borderId="0" xfId="0" applyBorder="1" applyAlignment="1" applyProtection="1">
      <alignment wrapText="1"/>
    </xf>
    <xf numFmtId="44" fontId="0" fillId="0" borderId="0" xfId="1" applyFont="1" applyFill="1" applyBorder="1" applyAlignment="1" applyProtection="1"/>
    <xf numFmtId="0" fontId="2" fillId="0" borderId="0" xfId="0" applyFont="1" applyAlignment="1" applyProtection="1">
      <alignment horizontal="left" vertical="center"/>
    </xf>
    <xf numFmtId="0" fontId="0" fillId="0" borderId="0" xfId="0" applyFill="1" applyAlignment="1" applyProtection="1">
      <alignment wrapText="1"/>
      <protection locked="0"/>
    </xf>
    <xf numFmtId="0" fontId="0" fillId="0" borderId="0" xfId="0" applyFill="1" applyAlignment="1" applyProtection="1">
      <protection locked="0"/>
    </xf>
    <xf numFmtId="0" fontId="1" fillId="2" borderId="1" xfId="0" applyFont="1" applyFill="1" applyBorder="1" applyAlignment="1" applyProtection="1">
      <alignment wrapText="1"/>
      <protection locked="0"/>
    </xf>
    <xf numFmtId="3" fontId="21" fillId="2" borderId="0" xfId="0" applyNumberFormat="1" applyFont="1" applyFill="1" applyAlignment="1" applyProtection="1">
      <alignment horizontal="center"/>
      <protection locked="0"/>
    </xf>
    <xf numFmtId="44" fontId="0" fillId="0" borderId="5" xfId="1" applyFont="1" applyFill="1" applyBorder="1" applyProtection="1"/>
    <xf numFmtId="0" fontId="3" fillId="0" borderId="0" xfId="0" applyFont="1" applyBorder="1" applyAlignment="1" applyProtection="1">
      <alignment horizontal="center"/>
    </xf>
    <xf numFmtId="0" fontId="0" fillId="0" borderId="0" xfId="0" applyFill="1" applyAlignment="1" applyProtection="1">
      <alignment horizontal="center"/>
    </xf>
    <xf numFmtId="0" fontId="0" fillId="0" borderId="0" xfId="0" applyBorder="1" applyAlignment="1" applyProtection="1">
      <alignment wrapText="1"/>
    </xf>
    <xf numFmtId="44" fontId="0" fillId="0" borderId="0" xfId="1" applyFont="1" applyFill="1" applyBorder="1" applyAlignment="1" applyProtection="1"/>
    <xf numFmtId="3" fontId="0" fillId="2" borderId="2" xfId="0" applyNumberFormat="1" applyFill="1" applyBorder="1" applyAlignment="1" applyProtection="1">
      <alignment horizontal="center"/>
      <protection locked="0"/>
    </xf>
    <xf numFmtId="3" fontId="0" fillId="2" borderId="2" xfId="0" applyNumberFormat="1" applyFill="1" applyBorder="1" applyAlignment="1" applyProtection="1">
      <alignment horizontal="center" vertical="center"/>
      <protection locked="0"/>
    </xf>
    <xf numFmtId="3" fontId="0" fillId="0" borderId="0" xfId="0" applyNumberFormat="1" applyFill="1" applyBorder="1" applyAlignment="1" applyProtection="1">
      <alignment horizontal="center"/>
      <protection locked="0"/>
    </xf>
    <xf numFmtId="0" fontId="0" fillId="0" borderId="0" xfId="0" applyFont="1" applyFill="1" applyBorder="1" applyProtection="1"/>
    <xf numFmtId="0" fontId="4" fillId="0" borderId="0" xfId="0" applyFont="1" applyFill="1" applyBorder="1" applyAlignment="1" applyProtection="1">
      <alignment horizontal="left"/>
    </xf>
    <xf numFmtId="0" fontId="0" fillId="0" borderId="0" xfId="0" applyFont="1" applyFill="1" applyBorder="1" applyAlignment="1" applyProtection="1"/>
    <xf numFmtId="0" fontId="0" fillId="0" borderId="0" xfId="0" applyFont="1" applyFill="1" applyBorder="1" applyAlignment="1" applyProtection="1">
      <alignment vertical="center"/>
    </xf>
    <xf numFmtId="0" fontId="8" fillId="0" borderId="0" xfId="0" applyFont="1" applyFill="1" applyBorder="1" applyProtection="1"/>
    <xf numFmtId="0" fontId="0" fillId="0" borderId="0" xfId="0" applyFont="1" applyFill="1" applyBorder="1" applyAlignment="1" applyProtection="1">
      <alignment horizontal="center"/>
    </xf>
    <xf numFmtId="3" fontId="1" fillId="0" borderId="0" xfId="0" applyNumberFormat="1" applyFont="1" applyFill="1" applyBorder="1" applyAlignment="1" applyProtection="1">
      <alignment horizontal="center"/>
    </xf>
    <xf numFmtId="3" fontId="1" fillId="0" borderId="0" xfId="0" applyNumberFormat="1" applyFont="1" applyFill="1" applyBorder="1" applyProtection="1"/>
    <xf numFmtId="0" fontId="0" fillId="0" borderId="0" xfId="0" applyFill="1" applyBorder="1" applyAlignment="1" applyProtection="1">
      <alignment horizontal="center"/>
      <protection locked="0"/>
    </xf>
    <xf numFmtId="3" fontId="0" fillId="0" borderId="0" xfId="0" applyNumberFormat="1" applyFill="1" applyBorder="1" applyAlignment="1" applyProtection="1">
      <alignment horizontal="center" vertical="center"/>
      <protection locked="0"/>
    </xf>
    <xf numFmtId="0" fontId="7" fillId="0" borderId="0" xfId="0" applyFont="1" applyFill="1" applyBorder="1" applyAlignment="1" applyProtection="1">
      <alignment horizontal="center" wrapText="1"/>
    </xf>
    <xf numFmtId="0" fontId="5" fillId="0" borderId="0" xfId="0" applyFont="1" applyFill="1" applyBorder="1" applyAlignment="1" applyProtection="1">
      <alignment horizontal="center" wrapText="1"/>
    </xf>
    <xf numFmtId="0" fontId="0" fillId="0" borderId="0" xfId="0" applyAlignment="1" applyProtection="1">
      <alignment wrapText="1"/>
    </xf>
    <xf numFmtId="0" fontId="2"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3" fillId="0" borderId="0" xfId="0" applyFont="1" applyFill="1" applyBorder="1" applyAlignment="1" applyProtection="1">
      <alignment horizontal="center" vertical="center" wrapText="1"/>
    </xf>
    <xf numFmtId="1" fontId="0" fillId="0" borderId="0" xfId="1" applyNumberFormat="1" applyFont="1" applyFill="1" applyBorder="1" applyAlignment="1" applyProtection="1">
      <alignment horizontal="center" vertical="center"/>
      <protection locked="0"/>
    </xf>
    <xf numFmtId="0" fontId="0" fillId="0" borderId="0" xfId="0" quotePrefix="1" applyFill="1" applyProtection="1"/>
    <xf numFmtId="44" fontId="7" fillId="0" borderId="1" xfId="1" applyFont="1" applyBorder="1" applyAlignment="1" applyProtection="1">
      <alignment vertical="center" wrapText="1"/>
    </xf>
    <xf numFmtId="0" fontId="4" fillId="0" borderId="0" xfId="0" applyFont="1" applyAlignment="1"/>
    <xf numFmtId="0" fontId="19" fillId="0" borderId="0" xfId="0" applyFont="1" applyBorder="1" applyAlignment="1" applyProtection="1">
      <alignment horizontal="center" vertical="center" wrapText="1"/>
    </xf>
    <xf numFmtId="0" fontId="0" fillId="2" borderId="17" xfId="0" applyFill="1" applyBorder="1" applyAlignment="1" applyProtection="1">
      <alignment horizontal="center"/>
      <protection locked="0"/>
    </xf>
    <xf numFmtId="3" fontId="0" fillId="2" borderId="17" xfId="0" applyNumberFormat="1" applyFill="1" applyBorder="1" applyAlignment="1" applyProtection="1">
      <alignment horizontal="center"/>
      <protection locked="0"/>
    </xf>
    <xf numFmtId="0" fontId="0" fillId="0" borderId="0" xfId="0" applyAlignment="1"/>
    <xf numFmtId="0" fontId="1" fillId="0" borderId="0" xfId="0" applyFont="1" applyAlignment="1" applyProtection="1">
      <alignment vertical="center" wrapText="1"/>
    </xf>
    <xf numFmtId="0" fontId="14" fillId="0" borderId="2" xfId="0" applyFont="1" applyFill="1" applyBorder="1" applyAlignment="1" applyProtection="1">
      <alignment horizontal="center"/>
    </xf>
    <xf numFmtId="0" fontId="3" fillId="0" borderId="5" xfId="0" applyFont="1" applyBorder="1" applyAlignment="1" applyProtection="1">
      <alignment horizontal="center" wrapText="1"/>
    </xf>
    <xf numFmtId="0" fontId="0" fillId="0" borderId="5" xfId="0" applyBorder="1" applyAlignment="1" applyProtection="1">
      <alignment wrapText="1"/>
    </xf>
    <xf numFmtId="0" fontId="0" fillId="0" borderId="1" xfId="0" applyBorder="1" applyAlignment="1">
      <alignment vertical="center"/>
    </xf>
    <xf numFmtId="0" fontId="0" fillId="0" borderId="0" xfId="0" applyBorder="1" applyAlignment="1">
      <alignment wrapText="1"/>
    </xf>
    <xf numFmtId="0" fontId="0" fillId="0" borderId="0" xfId="0" applyAlignment="1">
      <alignment wrapText="1"/>
    </xf>
    <xf numFmtId="0" fontId="0" fillId="0" borderId="0" xfId="0" applyBorder="1" applyAlignment="1" applyProtection="1">
      <alignment vertical="center"/>
    </xf>
    <xf numFmtId="0" fontId="14" fillId="0" borderId="2" xfId="0" applyFont="1" applyFill="1" applyBorder="1" applyAlignment="1" applyProtection="1">
      <alignment horizontal="left"/>
    </xf>
    <xf numFmtId="0" fontId="0" fillId="0" borderId="0" xfId="0" applyFill="1" applyBorder="1" applyAlignment="1">
      <alignment wrapText="1"/>
    </xf>
    <xf numFmtId="44" fontId="0" fillId="0" borderId="0" xfId="1" applyFont="1" applyBorder="1" applyAlignment="1" applyProtection="1">
      <alignment horizontal="center" vertical="center" wrapText="1"/>
    </xf>
    <xf numFmtId="0" fontId="0" fillId="0" borderId="0" xfId="0" applyBorder="1" applyAlignment="1" applyProtection="1">
      <alignment horizontal="center" vertical="center" wrapText="1"/>
    </xf>
    <xf numFmtId="44" fontId="0" fillId="0" borderId="0" xfId="1" applyFont="1" applyBorder="1" applyAlignment="1" applyProtection="1">
      <alignment vertical="center"/>
    </xf>
    <xf numFmtId="0" fontId="0" fillId="0" borderId="0" xfId="0"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0" xfId="0" applyFill="1" applyAlignment="1">
      <alignment horizontal="center" vertical="center"/>
    </xf>
    <xf numFmtId="0" fontId="2" fillId="0" borderId="0" xfId="0" applyFont="1" applyBorder="1" applyAlignment="1" applyProtection="1">
      <alignment horizontal="left" vertical="center"/>
    </xf>
    <xf numFmtId="0" fontId="0" fillId="0" borderId="6" xfId="0" applyBorder="1" applyProtection="1"/>
    <xf numFmtId="0" fontId="1" fillId="0" borderId="3" xfId="0" applyFont="1" applyFill="1" applyBorder="1" applyAlignment="1" applyProtection="1">
      <alignment horizontal="right" vertical="center"/>
    </xf>
    <xf numFmtId="44" fontId="4" fillId="4" borderId="9" xfId="0" applyNumberFormat="1" applyFont="1" applyFill="1" applyBorder="1" applyAlignment="1" applyProtection="1">
      <alignment horizontal="left" vertical="center"/>
    </xf>
    <xf numFmtId="3" fontId="0" fillId="0" borderId="6" xfId="0" applyNumberFormat="1" applyBorder="1" applyAlignment="1" applyProtection="1">
      <alignment horizontal="center"/>
    </xf>
    <xf numFmtId="0" fontId="1" fillId="0" borderId="3" xfId="0" applyFont="1" applyFill="1" applyBorder="1" applyAlignment="1" applyProtection="1">
      <alignment horizontal="right"/>
    </xf>
    <xf numFmtId="44" fontId="0" fillId="4" borderId="9" xfId="1" applyFont="1" applyFill="1" applyBorder="1" applyProtection="1"/>
    <xf numFmtId="44" fontId="1" fillId="0" borderId="1" xfId="1"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5" fillId="0" borderId="0" xfId="0" applyFont="1" applyProtection="1"/>
    <xf numFmtId="0" fontId="15" fillId="0" borderId="0" xfId="0" applyFont="1" applyFill="1" applyBorder="1" applyProtection="1"/>
    <xf numFmtId="0" fontId="15" fillId="0" borderId="0" xfId="0" applyFont="1" applyFill="1" applyBorder="1" applyAlignment="1" applyProtection="1">
      <alignment horizontal="left"/>
    </xf>
    <xf numFmtId="0" fontId="23" fillId="0" borderId="0" xfId="0" applyFont="1" applyFill="1" applyBorder="1" applyProtection="1"/>
    <xf numFmtId="0" fontId="15" fillId="0" borderId="0" xfId="0" applyFont="1" applyFill="1" applyBorder="1" applyAlignment="1" applyProtection="1"/>
    <xf numFmtId="0" fontId="15" fillId="0" borderId="0" xfId="0" applyFont="1" applyFill="1" applyBorder="1" applyAlignment="1" applyProtection="1">
      <alignment wrapText="1"/>
    </xf>
    <xf numFmtId="0" fontId="19" fillId="0" borderId="0" xfId="0" applyFont="1" applyFill="1" applyBorder="1" applyProtection="1"/>
    <xf numFmtId="0" fontId="24" fillId="0" borderId="0" xfId="0" applyFont="1" applyFill="1" applyBorder="1" applyProtection="1"/>
    <xf numFmtId="0" fontId="22" fillId="0" borderId="0" xfId="0" applyFont="1" applyFill="1" applyBorder="1" applyAlignment="1" applyProtection="1">
      <alignment horizontal="right"/>
    </xf>
    <xf numFmtId="0" fontId="25" fillId="0" borderId="0" xfId="0" applyFont="1" applyFill="1" applyBorder="1" applyAlignment="1" applyProtection="1">
      <alignment horizontal="center" vertical="center" wrapText="1"/>
    </xf>
    <xf numFmtId="0" fontId="15" fillId="0" borderId="0" xfId="0" applyFont="1" applyBorder="1" applyProtection="1"/>
    <xf numFmtId="0" fontId="15" fillId="0" borderId="0" xfId="0" applyFont="1" applyAlignment="1" applyProtection="1">
      <alignment wrapText="1"/>
    </xf>
    <xf numFmtId="0" fontId="15" fillId="0" borderId="0" xfId="0" applyFont="1" applyAlignment="1" applyProtection="1">
      <alignment vertical="center"/>
    </xf>
    <xf numFmtId="0" fontId="19" fillId="0" borderId="0" xfId="0" applyFont="1" applyAlignment="1"/>
    <xf numFmtId="1" fontId="0" fillId="2" borderId="1" xfId="1" applyNumberFormat="1" applyFont="1" applyFill="1" applyBorder="1" applyAlignment="1" applyProtection="1">
      <alignment horizontal="center" vertical="center"/>
      <protection locked="0"/>
    </xf>
    <xf numFmtId="44" fontId="3" fillId="0" borderId="0" xfId="0" applyNumberFormat="1" applyFont="1" applyFill="1" applyBorder="1" applyAlignment="1" applyProtection="1">
      <alignment horizontal="center" vertical="center" wrapText="1"/>
    </xf>
    <xf numFmtId="2" fontId="0" fillId="2" borderId="1" xfId="1" applyNumberFormat="1" applyFont="1" applyFill="1" applyBorder="1" applyAlignment="1" applyProtection="1">
      <alignment horizontal="center" vertical="center" wrapText="1"/>
      <protection locked="0"/>
    </xf>
    <xf numFmtId="2" fontId="13" fillId="2" borderId="1" xfId="1" applyNumberFormat="1" applyFont="1" applyFill="1" applyBorder="1" applyAlignment="1" applyProtection="1">
      <alignment horizontal="center" vertical="center" wrapText="1"/>
      <protection locked="0"/>
    </xf>
    <xf numFmtId="2" fontId="0" fillId="2" borderId="1" xfId="1" applyNumberFormat="1" applyFont="1" applyFill="1" applyBorder="1" applyAlignment="1" applyProtection="1">
      <alignment horizontal="center" vertical="center"/>
      <protection locked="0"/>
    </xf>
    <xf numFmtId="0" fontId="0" fillId="0" borderId="0" xfId="0" applyAlignment="1"/>
    <xf numFmtId="0" fontId="2" fillId="0" borderId="0" xfId="0" applyFont="1" applyFill="1" applyAlignment="1" applyProtection="1">
      <alignment horizontal="left" vertical="center"/>
    </xf>
    <xf numFmtId="44" fontId="0" fillId="0" borderId="1" xfId="1" applyFont="1" applyFill="1" applyBorder="1" applyAlignment="1" applyProtection="1">
      <alignment horizontal="left" vertical="center" wrapText="1"/>
    </xf>
    <xf numFmtId="44" fontId="0" fillId="0" borderId="1" xfId="0" applyNumberFormat="1" applyFont="1" applyFill="1" applyBorder="1" applyAlignment="1" applyProtection="1">
      <alignment vertical="center"/>
    </xf>
    <xf numFmtId="3" fontId="1" fillId="2" borderId="0" xfId="0" applyNumberFormat="1" applyFont="1" applyFill="1" applyAlignment="1" applyProtection="1">
      <alignment horizontal="center"/>
    </xf>
    <xf numFmtId="0" fontId="1" fillId="2" borderId="0" xfId="0" applyFont="1" applyFill="1" applyAlignment="1" applyProtection="1">
      <alignment horizontal="center"/>
    </xf>
    <xf numFmtId="43" fontId="0" fillId="0" borderId="0" xfId="2" applyFont="1" applyProtection="1"/>
    <xf numFmtId="3" fontId="0" fillId="2" borderId="1" xfId="0" applyNumberFormat="1" applyFill="1" applyBorder="1" applyAlignment="1" applyProtection="1">
      <alignment horizontal="center" vertical="center"/>
      <protection locked="0"/>
    </xf>
    <xf numFmtId="0" fontId="0" fillId="0" borderId="0" xfId="0" applyFill="1" applyAlignment="1" applyProtection="1">
      <alignment horizontal="left"/>
    </xf>
    <xf numFmtId="0" fontId="0" fillId="0" borderId="11" xfId="0" applyBorder="1" applyAlignment="1" applyProtection="1">
      <alignment horizontal="left"/>
    </xf>
    <xf numFmtId="44" fontId="0" fillId="2" borderId="0" xfId="1" applyFont="1"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4" xfId="0" applyFill="1" applyBorder="1" applyAlignment="1" applyProtection="1">
      <protection locked="0"/>
    </xf>
    <xf numFmtId="0" fontId="0" fillId="0" borderId="14" xfId="0" applyBorder="1" applyAlignment="1" applyProtection="1">
      <protection locked="0"/>
    </xf>
    <xf numFmtId="0" fontId="4" fillId="0" borderId="0" xfId="0" applyFont="1" applyAlignment="1" applyProtection="1">
      <alignment horizontal="center" vertical="center" wrapText="1"/>
    </xf>
    <xf numFmtId="0" fontId="0" fillId="0" borderId="0" xfId="0" applyAlignment="1">
      <alignment vertical="center"/>
    </xf>
    <xf numFmtId="0" fontId="4" fillId="0" borderId="0"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3" fillId="0" borderId="0" xfId="0" applyFont="1" applyBorder="1" applyAlignment="1" applyProtection="1">
      <alignment horizontal="center"/>
    </xf>
    <xf numFmtId="0" fontId="0" fillId="0" borderId="0" xfId="0" applyAlignment="1"/>
    <xf numFmtId="44" fontId="0" fillId="0" borderId="18" xfId="1" applyFont="1" applyBorder="1" applyAlignment="1" applyProtection="1">
      <alignment horizontal="left" vertical="center" wrapText="1"/>
    </xf>
    <xf numFmtId="0" fontId="0" fillId="0" borderId="19" xfId="0" applyBorder="1" applyAlignment="1">
      <alignment horizontal="left" vertical="center"/>
    </xf>
    <xf numFmtId="0" fontId="0" fillId="0" borderId="17" xfId="0" applyBorder="1" applyAlignment="1">
      <alignment horizontal="left" vertical="center"/>
    </xf>
    <xf numFmtId="0" fontId="0" fillId="0" borderId="7" xfId="0" applyBorder="1" applyAlignment="1">
      <alignment horizontal="left" vertical="center"/>
    </xf>
    <xf numFmtId="3" fontId="0" fillId="2" borderId="2" xfId="0" applyNumberFormat="1" applyFill="1" applyBorder="1" applyAlignment="1" applyProtection="1">
      <alignment horizontal="center" wrapText="1"/>
      <protection locked="0"/>
    </xf>
    <xf numFmtId="0" fontId="0" fillId="0" borderId="2" xfId="0" applyBorder="1" applyAlignment="1" applyProtection="1">
      <alignment horizontal="center" wrapText="1"/>
      <protection locked="0"/>
    </xf>
    <xf numFmtId="2" fontId="0" fillId="2" borderId="15" xfId="1" applyNumberFormat="1" applyFont="1" applyFill="1" applyBorder="1" applyAlignment="1" applyProtection="1">
      <alignment horizontal="center" vertical="center" wrapText="1"/>
      <protection locked="0"/>
    </xf>
    <xf numFmtId="2" fontId="0" fillId="2" borderId="16" xfId="0" applyNumberFormat="1" applyFill="1" applyBorder="1" applyAlignment="1" applyProtection="1">
      <alignment vertical="center"/>
      <protection locked="0"/>
    </xf>
    <xf numFmtId="44" fontId="0" fillId="0" borderId="15" xfId="1" applyFont="1" applyFill="1" applyBorder="1" applyAlignment="1" applyProtection="1">
      <alignment horizontal="left" vertical="center" wrapText="1"/>
    </xf>
    <xf numFmtId="0" fontId="0" fillId="0" borderId="16" xfId="0" applyFill="1" applyBorder="1" applyAlignment="1">
      <alignment horizontal="left" vertical="center" wrapText="1"/>
    </xf>
    <xf numFmtId="44" fontId="0" fillId="0" borderId="15" xfId="0" applyNumberFormat="1" applyFont="1" applyFill="1" applyBorder="1" applyAlignment="1" applyProtection="1">
      <alignment vertical="center"/>
    </xf>
    <xf numFmtId="0" fontId="0" fillId="0" borderId="16" xfId="0" applyFill="1" applyBorder="1" applyAlignment="1">
      <alignment vertical="center"/>
    </xf>
    <xf numFmtId="0" fontId="19" fillId="0" borderId="18" xfId="0" applyFont="1" applyBorder="1" applyAlignment="1" applyProtection="1">
      <alignment horizontal="center" vertical="center" wrapText="1"/>
    </xf>
    <xf numFmtId="0" fontId="0" fillId="0" borderId="5" xfId="0" applyBorder="1" applyAlignment="1">
      <alignment horizontal="center" vertical="center" wrapText="1"/>
    </xf>
    <xf numFmtId="0" fontId="0" fillId="0" borderId="19" xfId="0" applyBorder="1" applyAlignment="1">
      <alignment horizontal="center" vertical="center" wrapText="1"/>
    </xf>
    <xf numFmtId="0" fontId="20" fillId="0" borderId="17" xfId="0" applyFont="1" applyBorder="1" applyAlignment="1" applyProtection="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xf numFmtId="3" fontId="0" fillId="0" borderId="3" xfId="0" applyNumberFormat="1" applyBorder="1" applyAlignment="1" applyProtection="1">
      <alignment horizontal="center"/>
    </xf>
    <xf numFmtId="3" fontId="1" fillId="0" borderId="0" xfId="0" applyNumberFormat="1" applyFont="1" applyBorder="1" applyAlignment="1" applyProtection="1">
      <alignment horizontal="center"/>
    </xf>
    <xf numFmtId="3" fontId="26" fillId="2" borderId="0" xfId="0" applyNumberFormat="1" applyFont="1" applyFill="1" applyAlignment="1" applyProtection="1">
      <alignment horizontal="center"/>
    </xf>
    <xf numFmtId="3" fontId="27" fillId="2" borderId="0" xfId="0" applyNumberFormat="1" applyFont="1" applyFill="1" applyAlignment="1" applyProtection="1">
      <alignment horizontal="center"/>
    </xf>
    <xf numFmtId="0" fontId="4" fillId="0" borderId="2"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0" fillId="4" borderId="0" xfId="0" applyFill="1" applyBorder="1" applyAlignment="1" applyProtection="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xf>
    <xf numFmtId="0" fontId="3" fillId="2" borderId="0" xfId="0" applyFont="1" applyFill="1" applyBorder="1" applyAlignment="1" applyProtection="1">
      <alignment horizontal="center" vertical="center" wrapText="1"/>
    </xf>
    <xf numFmtId="0" fontId="0" fillId="0" borderId="0" xfId="0" applyBorder="1" applyAlignment="1">
      <alignment wrapText="1"/>
    </xf>
    <xf numFmtId="0" fontId="0" fillId="0" borderId="0" xfId="0" applyAlignment="1">
      <alignment wrapText="1"/>
    </xf>
    <xf numFmtId="44" fontId="0" fillId="0" borderId="6" xfId="1" applyFont="1" applyBorder="1" applyAlignment="1" applyProtection="1">
      <alignment horizontal="left" vertical="center" wrapText="1"/>
    </xf>
    <xf numFmtId="0" fontId="0" fillId="0" borderId="9" xfId="0" applyBorder="1" applyAlignment="1">
      <alignment horizontal="left"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pplyProtection="1">
      <alignment horizontal="left" wrapText="1"/>
    </xf>
    <xf numFmtId="0" fontId="0" fillId="0" borderId="1" xfId="0" applyBorder="1" applyAlignment="1">
      <alignment horizontal="left" wrapText="1"/>
    </xf>
    <xf numFmtId="0" fontId="4" fillId="0" borderId="1" xfId="0" applyFont="1" applyBorder="1" applyAlignment="1" applyProtection="1">
      <alignment vertical="center" wrapText="1"/>
    </xf>
    <xf numFmtId="0" fontId="0" fillId="0" borderId="1" xfId="0" applyBorder="1" applyAlignment="1">
      <alignment vertical="center" wrapText="1"/>
    </xf>
    <xf numFmtId="0" fontId="0" fillId="0" borderId="1" xfId="0" applyBorder="1" applyAlignment="1"/>
    <xf numFmtId="0" fontId="4" fillId="0" borderId="1" xfId="0" applyFont="1" applyBorder="1" applyAlignment="1" applyProtection="1">
      <alignment horizontal="left" vertical="center" wrapText="1"/>
    </xf>
    <xf numFmtId="0" fontId="1" fillId="0" borderId="6" xfId="0" applyFont="1" applyBorder="1" applyAlignment="1" applyProtection="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0" fillId="0" borderId="6" xfId="0" applyFont="1" applyFill="1" applyBorder="1" applyAlignment="1" applyProtection="1">
      <alignment wrapText="1"/>
    </xf>
    <xf numFmtId="0" fontId="0" fillId="0" borderId="9" xfId="0" applyBorder="1" applyAlignment="1">
      <alignment wrapText="1"/>
    </xf>
    <xf numFmtId="3" fontId="1" fillId="2" borderId="0" xfId="0" applyNumberFormat="1" applyFont="1" applyFill="1" applyAlignment="1" applyProtection="1">
      <alignment horizontal="center"/>
    </xf>
    <xf numFmtId="0" fontId="1" fillId="2" borderId="0" xfId="0" applyFont="1" applyFill="1" applyAlignment="1" applyProtection="1">
      <alignment horizontal="center"/>
    </xf>
    <xf numFmtId="0" fontId="0" fillId="2" borderId="2" xfId="0" applyFill="1" applyBorder="1" applyAlignment="1" applyProtection="1">
      <alignment vertical="center" wrapText="1"/>
      <protection locked="0"/>
    </xf>
    <xf numFmtId="0" fontId="10" fillId="0" borderId="0" xfId="0" applyFont="1" applyAlignment="1" applyProtection="1">
      <alignment vertical="center"/>
    </xf>
    <xf numFmtId="0" fontId="1" fillId="0" borderId="0" xfId="0" applyFont="1" applyAlignment="1" applyProtection="1">
      <alignment wrapText="1"/>
    </xf>
    <xf numFmtId="0" fontId="0" fillId="2" borderId="2" xfId="0" applyFill="1" applyBorder="1" applyAlignment="1" applyProtection="1">
      <protection locked="0"/>
    </xf>
    <xf numFmtId="44" fontId="0" fillId="2" borderId="14" xfId="1" applyFont="1" applyFill="1" applyBorder="1" applyAlignment="1" applyProtection="1">
      <protection locked="0"/>
    </xf>
    <xf numFmtId="44" fontId="0" fillId="2" borderId="1" xfId="1" applyFont="1" applyFill="1" applyBorder="1" applyAlignment="1" applyProtection="1">
      <protection locked="0"/>
    </xf>
    <xf numFmtId="0" fontId="0" fillId="2" borderId="1" xfId="0" applyFill="1" applyBorder="1" applyAlignment="1" applyProtection="1">
      <protection locked="0"/>
    </xf>
    <xf numFmtId="0" fontId="0" fillId="0" borderId="1" xfId="0" applyBorder="1" applyAlignment="1" applyProtection="1">
      <protection locked="0"/>
    </xf>
    <xf numFmtId="0" fontId="0" fillId="0" borderId="0" xfId="0" applyBorder="1" applyAlignment="1" applyProtection="1">
      <alignment vertical="center" wrapText="1"/>
    </xf>
    <xf numFmtId="0" fontId="0" fillId="0" borderId="0" xfId="0" applyBorder="1" applyAlignment="1" applyProtection="1">
      <alignment vertical="top" wrapText="1"/>
    </xf>
    <xf numFmtId="0" fontId="0" fillId="0" borderId="6" xfId="0" applyBorder="1" applyAlignment="1" applyProtection="1">
      <alignment horizontal="center" wrapText="1"/>
    </xf>
    <xf numFmtId="0" fontId="0" fillId="0" borderId="3" xfId="0" applyBorder="1" applyAlignment="1" applyProtection="1">
      <alignment horizontal="center" wrapText="1"/>
    </xf>
    <xf numFmtId="0" fontId="0" fillId="0" borderId="3" xfId="0" applyBorder="1" applyAlignment="1">
      <alignment wrapText="1"/>
    </xf>
    <xf numFmtId="0" fontId="0" fillId="2" borderId="1" xfId="0" applyFill="1" applyBorder="1" applyAlignment="1" applyProtection="1">
      <alignment horizontal="center" vertical="center" wrapText="1"/>
      <protection locked="0"/>
    </xf>
    <xf numFmtId="14" fontId="1" fillId="0" borderId="0" xfId="0" applyNumberFormat="1" applyFont="1" applyAlignment="1" applyProtection="1">
      <alignment horizontal="left"/>
    </xf>
    <xf numFmtId="3" fontId="29" fillId="0" borderId="0" xfId="0" applyNumberFormat="1" applyFont="1" applyAlignment="1" applyProtection="1">
      <alignment horizontal="center"/>
    </xf>
    <xf numFmtId="0" fontId="29" fillId="0" borderId="0" xfId="0" applyFont="1" applyAlignment="1" applyProtection="1">
      <alignment horizontal="center"/>
    </xf>
    <xf numFmtId="0" fontId="3" fillId="0" borderId="0" xfId="0" applyFont="1" applyAlignment="1" applyProtection="1">
      <alignment horizontal="center"/>
    </xf>
    <xf numFmtId="0" fontId="22" fillId="2" borderId="1" xfId="0" applyFont="1" applyFill="1" applyBorder="1" applyAlignment="1" applyProtection="1">
      <alignment horizontal="center"/>
    </xf>
    <xf numFmtId="0" fontId="15" fillId="2" borderId="1" xfId="0" applyFont="1" applyFill="1" applyBorder="1" applyAlignment="1" applyProtection="1">
      <alignment horizontal="center"/>
    </xf>
    <xf numFmtId="0" fontId="1" fillId="2" borderId="1" xfId="0" applyFont="1" applyFill="1" applyBorder="1" applyAlignment="1" applyProtection="1">
      <alignment horizontal="center"/>
    </xf>
    <xf numFmtId="0" fontId="0" fillId="0" borderId="1" xfId="0" applyBorder="1" applyAlignment="1" applyProtection="1"/>
    <xf numFmtId="0" fontId="0" fillId="2" borderId="12" xfId="0" applyFill="1" applyBorder="1" applyAlignment="1" applyProtection="1">
      <alignment horizontal="left"/>
      <protection locked="0"/>
    </xf>
    <xf numFmtId="0" fontId="0" fillId="0" borderId="13" xfId="0" applyBorder="1" applyAlignment="1" applyProtection="1">
      <alignment horizontal="left"/>
      <protection locked="0"/>
    </xf>
    <xf numFmtId="44" fontId="0" fillId="2" borderId="12" xfId="1" applyFont="1" applyFill="1" applyBorder="1" applyAlignment="1" applyProtection="1">
      <protection locked="0"/>
    </xf>
    <xf numFmtId="0" fontId="0" fillId="0" borderId="13" xfId="0" applyBorder="1" applyAlignment="1" applyProtection="1">
      <protection locked="0"/>
    </xf>
    <xf numFmtId="0" fontId="0" fillId="2" borderId="12" xfId="0" applyFill="1" applyBorder="1" applyAlignment="1" applyProtection="1">
      <protection locked="0"/>
    </xf>
    <xf numFmtId="44" fontId="0" fillId="2" borderId="12" xfId="1" applyFont="1" applyFill="1" applyBorder="1" applyAlignment="1" applyProtection="1">
      <alignment horizontal="center"/>
      <protection locked="0"/>
    </xf>
    <xf numFmtId="3" fontId="16" fillId="0" borderId="0" xfId="0" applyNumberFormat="1" applyFont="1" applyAlignment="1" applyProtection="1">
      <alignment horizontal="center"/>
    </xf>
    <xf numFmtId="3" fontId="0" fillId="0" borderId="0" xfId="0" applyNumberFormat="1" applyFill="1" applyAlignment="1" applyProtection="1">
      <alignment horizontal="center"/>
    </xf>
    <xf numFmtId="3" fontId="0" fillId="0" borderId="0" xfId="0" applyNumberFormat="1" applyFill="1" applyBorder="1" applyAlignment="1" applyProtection="1">
      <alignment horizontal="center" vertical="center"/>
      <protection locked="0"/>
    </xf>
    <xf numFmtId="0" fontId="15" fillId="0" borderId="0" xfId="0" applyFont="1" applyFill="1" applyBorder="1" applyAlignment="1" applyProtection="1">
      <alignment wrapText="1"/>
    </xf>
    <xf numFmtId="44" fontId="0" fillId="0" borderId="0" xfId="1" applyFont="1" applyFill="1" applyBorder="1" applyAlignment="1" applyProtection="1"/>
    <xf numFmtId="0" fontId="1" fillId="0" borderId="0" xfId="0" applyFont="1" applyFill="1" applyBorder="1" applyAlignment="1" applyProtection="1">
      <alignment horizontal="center"/>
    </xf>
    <xf numFmtId="0" fontId="0" fillId="0" borderId="0" xfId="0" applyFill="1" applyBorder="1" applyAlignment="1" applyProtection="1">
      <alignment horizontal="center"/>
    </xf>
    <xf numFmtId="0" fontId="4" fillId="0" borderId="1" xfId="0" applyFont="1" applyBorder="1" applyAlignment="1" applyProtection="1">
      <alignment horizontal="center" vertical="center" wrapText="1"/>
    </xf>
    <xf numFmtId="0" fontId="0" fillId="0" borderId="6" xfId="0" applyFill="1" applyBorder="1" applyAlignment="1">
      <alignment horizontal="center" vertical="center" wrapText="1"/>
    </xf>
    <xf numFmtId="0" fontId="0" fillId="0" borderId="6"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 xfId="0" applyBorder="1" applyAlignment="1">
      <alignment horizontal="center" vertical="center" wrapText="1"/>
    </xf>
    <xf numFmtId="0" fontId="5" fillId="0" borderId="0" xfId="0" applyFont="1" applyBorder="1" applyAlignment="1" applyProtection="1">
      <alignment horizontal="center" wrapText="1"/>
    </xf>
    <xf numFmtId="0" fontId="7" fillId="0" borderId="0" xfId="0" applyFont="1" applyAlignment="1" applyProtection="1">
      <alignment horizontal="center" wrapText="1"/>
    </xf>
    <xf numFmtId="0" fontId="1" fillId="0" borderId="0" xfId="0" applyFont="1" applyAlignment="1" applyProtection="1">
      <alignment horizontal="left"/>
    </xf>
    <xf numFmtId="2" fontId="13" fillId="2" borderId="1" xfId="1" applyNumberFormat="1" applyFont="1" applyFill="1" applyBorder="1" applyAlignment="1" applyProtection="1">
      <alignment horizontal="center" vertical="center"/>
      <protection locked="0"/>
    </xf>
    <xf numFmtId="2" fontId="0" fillId="2" borderId="1" xfId="0" applyNumberFormat="1" applyFill="1" applyBorder="1" applyAlignment="1" applyProtection="1">
      <alignment horizontal="center"/>
      <protection locked="0"/>
    </xf>
    <xf numFmtId="0" fontId="0" fillId="0" borderId="0" xfId="0" applyFill="1" applyBorder="1" applyAlignment="1" applyProtection="1"/>
    <xf numFmtId="3" fontId="0" fillId="0" borderId="0" xfId="0" applyNumberFormat="1" applyFill="1" applyBorder="1" applyAlignment="1" applyProtection="1">
      <alignment horizontal="center"/>
      <protection locked="0"/>
    </xf>
    <xf numFmtId="0" fontId="15" fillId="0" borderId="0" xfId="0" applyFont="1" applyAlignment="1">
      <alignment vertical="center"/>
    </xf>
    <xf numFmtId="0" fontId="15" fillId="0" borderId="0" xfId="0" applyFont="1" applyAlignment="1"/>
    <xf numFmtId="44" fontId="0" fillId="0" borderId="1" xfId="0" applyNumberFormat="1" applyFont="1" applyFill="1" applyBorder="1" applyAlignment="1" applyProtection="1">
      <alignment horizontal="left" vertical="center"/>
    </xf>
    <xf numFmtId="0" fontId="0" fillId="0" borderId="1" xfId="0" applyFill="1" applyBorder="1" applyAlignment="1">
      <alignment vertical="center"/>
    </xf>
    <xf numFmtId="44" fontId="0" fillId="0" borderId="1" xfId="1" applyFont="1" applyFill="1" applyBorder="1" applyAlignment="1" applyProtection="1">
      <alignment vertical="center"/>
    </xf>
    <xf numFmtId="0" fontId="0" fillId="0" borderId="1" xfId="0" applyFill="1" applyBorder="1" applyAlignment="1"/>
    <xf numFmtId="0" fontId="0" fillId="0" borderId="1" xfId="0" applyBorder="1" applyAlignment="1" applyProtection="1">
      <alignment horizontal="left" vertical="center" wrapText="1"/>
    </xf>
    <xf numFmtId="0" fontId="0" fillId="0" borderId="1" xfId="0" applyBorder="1" applyAlignment="1">
      <alignment horizontal="left" vertical="center" wrapText="1"/>
    </xf>
    <xf numFmtId="0" fontId="0" fillId="0" borderId="5" xfId="0" applyBorder="1" applyAlignment="1" applyProtection="1">
      <alignment horizontal="left" wrapText="1"/>
    </xf>
    <xf numFmtId="0" fontId="0" fillId="0" borderId="19" xfId="0" applyBorder="1" applyAlignment="1">
      <alignment horizontal="left" wrapText="1"/>
    </xf>
    <xf numFmtId="0" fontId="0" fillId="0" borderId="19" xfId="0" applyBorder="1" applyAlignment="1">
      <alignment horizontal="left" vertical="center" wrapText="1"/>
    </xf>
    <xf numFmtId="0" fontId="0" fillId="0" borderId="17" xfId="0" applyBorder="1" applyAlignment="1">
      <alignment horizontal="left" vertical="center" wrapText="1"/>
    </xf>
    <xf numFmtId="0" fontId="0" fillId="0" borderId="7" xfId="0" applyBorder="1" applyAlignment="1">
      <alignment horizontal="left" vertical="center" wrapText="1"/>
    </xf>
    <xf numFmtId="0" fontId="0" fillId="2" borderId="11" xfId="0" applyFill="1" applyBorder="1" applyAlignment="1" applyProtection="1">
      <protection locked="0"/>
    </xf>
  </cellXfs>
  <cellStyles count="3">
    <cellStyle name="Comma" xfId="2" builtinId="3"/>
    <cellStyle name="Currency" xfId="1" builtinId="4"/>
    <cellStyle name="Normal" xfId="0" builtinId="0"/>
  </cellStyles>
  <dxfs count="6">
    <dxf>
      <font>
        <color theme="0"/>
      </font>
    </dxf>
    <dxf>
      <font>
        <color theme="0"/>
      </font>
      <fill>
        <patternFill patternType="none">
          <bgColor auto="1"/>
        </patternFill>
      </fill>
      <border>
        <left style="thin">
          <color auto="1"/>
        </left>
        <right style="thin">
          <color auto="1"/>
        </right>
        <top style="thin">
          <color auto="1"/>
        </top>
        <bottom style="thin">
          <color auto="1"/>
        </bottom>
        <vertical/>
        <horizontal/>
      </border>
    </dxf>
    <dxf>
      <fill>
        <patternFill>
          <bgColor theme="9" tint="0.59996337778862885"/>
        </patternFill>
      </fill>
    </dxf>
    <dxf>
      <fill>
        <patternFill>
          <bgColor rgb="FFFFFF00"/>
        </patternFill>
      </fill>
    </dxf>
    <dxf>
      <fill>
        <patternFill>
          <bgColor theme="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E$58" lockText="1" noThreeD="1"/>
</file>

<file path=xl/ctrlProps/ctrlProp2.xml><?xml version="1.0" encoding="utf-8"?>
<formControlPr xmlns="http://schemas.microsoft.com/office/spreadsheetml/2009/9/main" objectType="CheckBox" fmlaLink="$E$6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57</xdr:row>
          <xdr:rowOff>0</xdr:rowOff>
        </xdr:from>
        <xdr:to>
          <xdr:col>5</xdr:col>
          <xdr:colOff>219075</xdr:colOff>
          <xdr:row>58</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58</xdr:row>
          <xdr:rowOff>180975</xdr:rowOff>
        </xdr:from>
        <xdr:to>
          <xdr:col>5</xdr:col>
          <xdr:colOff>266700</xdr:colOff>
          <xdr:row>59</xdr:row>
          <xdr:rowOff>209550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563562</xdr:colOff>
      <xdr:row>0</xdr:row>
      <xdr:rowOff>3170</xdr:rowOff>
    </xdr:from>
    <xdr:to>
      <xdr:col>5</xdr:col>
      <xdr:colOff>3175</xdr:colOff>
      <xdr:row>0</xdr:row>
      <xdr:rowOff>246059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63562" y="3170"/>
          <a:ext cx="4840288" cy="242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DDS REQUEST FOR</a:t>
          </a:r>
          <a:r>
            <a:rPr lang="en-US" sz="1200" b="1" baseline="0"/>
            <a:t> ONE-TIME NON-ANNUALIZED FUNDS</a:t>
          </a:r>
          <a:endParaRPr lang="en-US" sz="1200" b="1"/>
        </a:p>
      </xdr:txBody>
    </xdr:sp>
    <xdr:clientData/>
  </xdr:twoCellAnchor>
</xdr:wsDr>
</file>

<file path=xl/persons/person.xml><?xml version="1.0" encoding="utf-8"?>
<personList xmlns="http://schemas.microsoft.com/office/spreadsheetml/2018/threadedcomments" xmlns:x="http://schemas.openxmlformats.org/spreadsheetml/2006/main">
  <person displayName="Bannon, Sean" id="{E8677765-5DB8-4BB4-958D-3359DB564469}" userId="S::Sean.Bannon@ct.gov::ce648ce6-7d6d-4e3e-83f6-32626264995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53"/>
  <sheetViews>
    <sheetView tabSelected="1" zoomScale="110" zoomScaleNormal="110" workbookViewId="0">
      <selection activeCell="G6" sqref="G6:H6"/>
    </sheetView>
  </sheetViews>
  <sheetFormatPr defaultColWidth="8.85546875" defaultRowHeight="15" x14ac:dyDescent="0.25"/>
  <cols>
    <col min="1" max="1" width="8.85546875" style="2"/>
    <col min="2" max="2" width="28" style="2" customWidth="1"/>
    <col min="3" max="3" width="14.7109375" style="27" customWidth="1"/>
    <col min="4" max="4" width="13.42578125" style="2" customWidth="1"/>
    <col min="5" max="5" width="12.28515625" style="2" customWidth="1"/>
    <col min="6" max="6" width="30.140625" style="2" customWidth="1"/>
    <col min="7" max="7" width="9.85546875" style="2" customWidth="1"/>
    <col min="8" max="8" width="12.5703125" style="27" customWidth="1"/>
    <col min="9" max="9" width="8.85546875" style="2"/>
    <col min="10" max="10" width="12.5703125" style="2" bestFit="1" customWidth="1"/>
    <col min="11" max="11" width="11" style="2" customWidth="1"/>
    <col min="12" max="12" width="7.42578125" style="120" hidden="1" customWidth="1"/>
    <col min="13" max="19" width="8.85546875" style="2"/>
    <col min="20" max="20" width="0" style="2" hidden="1" customWidth="1"/>
    <col min="21" max="16384" width="8.85546875" style="2"/>
  </cols>
  <sheetData>
    <row r="1" spans="1:20" ht="19.899999999999999" customHeight="1" x14ac:dyDescent="0.25">
      <c r="A1" s="222">
        <v>45079</v>
      </c>
      <c r="B1" s="222"/>
      <c r="C1" s="222"/>
      <c r="D1" s="222"/>
      <c r="E1" s="222"/>
      <c r="F1" s="222"/>
      <c r="G1" s="222"/>
      <c r="H1" s="222"/>
    </row>
    <row r="2" spans="1:20" ht="15.75" x14ac:dyDescent="0.25">
      <c r="A2" s="223" t="s">
        <v>0</v>
      </c>
      <c r="B2" s="224"/>
      <c r="C2" s="224"/>
      <c r="D2" s="224"/>
      <c r="E2" s="224"/>
      <c r="F2" s="224"/>
      <c r="G2" s="224"/>
      <c r="H2" s="224"/>
    </row>
    <row r="3" spans="1:20" x14ac:dyDescent="0.25">
      <c r="A3" s="3"/>
      <c r="E3" s="4"/>
      <c r="F3" s="39"/>
    </row>
    <row r="4" spans="1:20" x14ac:dyDescent="0.25">
      <c r="A4" s="3"/>
      <c r="B4" s="40" t="s">
        <v>1</v>
      </c>
      <c r="C4" s="230"/>
      <c r="D4" s="231"/>
      <c r="F4" s="147" t="s">
        <v>2</v>
      </c>
      <c r="G4" s="234"/>
      <c r="H4" s="233"/>
    </row>
    <row r="5" spans="1:20" x14ac:dyDescent="0.25">
      <c r="A5" s="3"/>
      <c r="B5" s="7" t="s">
        <v>3</v>
      </c>
      <c r="C5" s="232"/>
      <c r="D5" s="233"/>
      <c r="E5" s="4"/>
      <c r="F5" s="148">
        <f>IF(C5="Customized Employment", "CE Certified Staff Member Name:", 0)</f>
        <v>0</v>
      </c>
      <c r="G5" s="268"/>
      <c r="H5" s="233"/>
    </row>
    <row r="6" spans="1:20" x14ac:dyDescent="0.25">
      <c r="A6" s="3"/>
      <c r="B6" s="41" t="s">
        <v>4</v>
      </c>
      <c r="C6" s="234"/>
      <c r="D6" s="233"/>
      <c r="F6" s="147" t="s">
        <v>5</v>
      </c>
      <c r="G6" s="150"/>
      <c r="H6" s="151"/>
      <c r="T6" s="2" t="s">
        <v>6</v>
      </c>
    </row>
    <row r="7" spans="1:20" x14ac:dyDescent="0.25">
      <c r="A7" s="3"/>
      <c r="B7" s="2" t="s">
        <v>7</v>
      </c>
      <c r="C7" s="234"/>
      <c r="D7" s="233"/>
      <c r="E7" s="4"/>
      <c r="F7" s="40"/>
      <c r="T7" s="2" t="s">
        <v>8</v>
      </c>
    </row>
    <row r="8" spans="1:20" x14ac:dyDescent="0.25">
      <c r="A8" s="3"/>
      <c r="B8" s="2" t="s">
        <v>9</v>
      </c>
      <c r="C8" s="235"/>
      <c r="D8" s="233"/>
      <c r="E8" s="4"/>
      <c r="F8" s="40" t="s">
        <v>10</v>
      </c>
      <c r="G8" s="149"/>
      <c r="T8" s="2" t="s">
        <v>11</v>
      </c>
    </row>
    <row r="9" spans="1:20" x14ac:dyDescent="0.25">
      <c r="A9" s="3"/>
      <c r="D9" s="4"/>
      <c r="F9" s="40"/>
    </row>
    <row r="10" spans="1:20" x14ac:dyDescent="0.25">
      <c r="A10" s="3"/>
      <c r="B10" s="2" t="s">
        <v>12</v>
      </c>
      <c r="C10" s="50"/>
      <c r="D10" s="41"/>
      <c r="E10" s="41"/>
      <c r="F10" s="40" t="s">
        <v>13</v>
      </c>
      <c r="G10" s="38"/>
    </row>
    <row r="11" spans="1:20" x14ac:dyDescent="0.25">
      <c r="A11" s="3"/>
      <c r="B11" s="5" t="s">
        <v>14</v>
      </c>
      <c r="E11" s="4"/>
      <c r="F11" s="5" t="s">
        <v>15</v>
      </c>
      <c r="G11" s="5"/>
    </row>
    <row r="12" spans="1:20" x14ac:dyDescent="0.25">
      <c r="A12" s="158" t="s">
        <v>16</v>
      </c>
      <c r="B12" s="225"/>
      <c r="C12" s="225"/>
      <c r="D12" s="225"/>
      <c r="E12" s="225"/>
      <c r="F12" s="225"/>
      <c r="G12" s="225"/>
      <c r="H12" s="225"/>
    </row>
    <row r="13" spans="1:20" x14ac:dyDescent="0.25">
      <c r="A13" s="3"/>
      <c r="B13" s="226" t="s">
        <v>72</v>
      </c>
      <c r="C13" s="227"/>
      <c r="D13" s="6"/>
      <c r="E13" s="228" t="s">
        <v>70</v>
      </c>
      <c r="F13" s="229"/>
      <c r="G13" s="229"/>
      <c r="H13" s="229"/>
      <c r="K13" s="12"/>
      <c r="L13" s="241"/>
      <c r="M13" s="242"/>
      <c r="N13" s="10"/>
      <c r="O13" s="241"/>
      <c r="P13" s="253"/>
      <c r="Q13" s="253"/>
      <c r="R13" s="253"/>
    </row>
    <row r="14" spans="1:20" x14ac:dyDescent="0.25">
      <c r="A14" s="54" t="s">
        <v>17</v>
      </c>
      <c r="B14" s="7"/>
      <c r="C14" s="28"/>
      <c r="D14" s="6"/>
      <c r="E14" s="8" t="s">
        <v>17</v>
      </c>
      <c r="F14" s="7"/>
      <c r="G14" s="7"/>
      <c r="H14" s="28"/>
      <c r="K14" s="77"/>
      <c r="L14" s="121"/>
      <c r="M14" s="29"/>
      <c r="N14" s="10"/>
      <c r="O14" s="78"/>
      <c r="P14" s="10"/>
      <c r="Q14" s="10"/>
      <c r="R14" s="29"/>
    </row>
    <row r="15" spans="1:20" x14ac:dyDescent="0.25">
      <c r="A15" s="37"/>
      <c r="B15" s="9" t="s">
        <v>18</v>
      </c>
      <c r="C15" s="28"/>
      <c r="D15" s="6"/>
      <c r="E15" s="10"/>
      <c r="F15" s="9" t="s">
        <v>19</v>
      </c>
      <c r="G15" s="9"/>
      <c r="H15" s="28"/>
      <c r="K15" s="12"/>
      <c r="L15" s="121"/>
      <c r="M15" s="29"/>
      <c r="N15" s="10"/>
      <c r="O15" s="10"/>
      <c r="P15" s="71"/>
      <c r="Q15" s="71"/>
      <c r="R15" s="29"/>
    </row>
    <row r="16" spans="1:20" x14ac:dyDescent="0.25">
      <c r="A16" s="68"/>
      <c r="B16" s="66" t="s">
        <v>74</v>
      </c>
      <c r="C16" s="67">
        <f>IF(A16&gt;0,(A16*81.25),0)</f>
        <v>0</v>
      </c>
      <c r="D16" s="6"/>
      <c r="E16" s="92"/>
      <c r="F16" s="11" t="s">
        <v>76</v>
      </c>
      <c r="G16" s="11"/>
      <c r="H16" s="29">
        <f>E16*68.76</f>
        <v>0</v>
      </c>
      <c r="K16" s="70"/>
      <c r="L16" s="122"/>
      <c r="M16" s="29"/>
      <c r="N16" s="10"/>
      <c r="O16" s="79"/>
      <c r="P16" s="72"/>
      <c r="Q16" s="72"/>
      <c r="R16" s="29"/>
    </row>
    <row r="17" spans="1:18" x14ac:dyDescent="0.25">
      <c r="A17" s="70"/>
      <c r="B17" s="66"/>
      <c r="C17" s="67"/>
      <c r="D17" s="6"/>
      <c r="E17" s="10"/>
      <c r="F17" s="7"/>
      <c r="G17" s="7"/>
      <c r="H17" s="29"/>
      <c r="K17" s="254"/>
      <c r="L17" s="239"/>
      <c r="M17" s="240"/>
      <c r="N17" s="10"/>
      <c r="O17" s="10"/>
      <c r="P17" s="10"/>
      <c r="Q17" s="10"/>
      <c r="R17" s="29"/>
    </row>
    <row r="18" spans="1:18" x14ac:dyDescent="0.25">
      <c r="A18" s="12"/>
      <c r="B18" s="9" t="s">
        <v>75</v>
      </c>
      <c r="C18" s="29"/>
      <c r="D18" s="6"/>
      <c r="E18" s="10"/>
      <c r="F18" s="9" t="s">
        <v>75</v>
      </c>
      <c r="G18" s="9"/>
      <c r="H18" s="29"/>
      <c r="K18" s="254"/>
      <c r="L18" s="239"/>
      <c r="M18" s="240"/>
      <c r="N18" s="10"/>
      <c r="O18" s="10"/>
      <c r="P18" s="71"/>
      <c r="Q18" s="71"/>
      <c r="R18" s="29"/>
    </row>
    <row r="19" spans="1:18" x14ac:dyDescent="0.25">
      <c r="A19" s="68"/>
      <c r="B19" s="13" t="s">
        <v>20</v>
      </c>
      <c r="C19" s="29">
        <f>A19*980.96</f>
        <v>0</v>
      </c>
      <c r="D19" s="6"/>
      <c r="E19" s="93"/>
      <c r="F19" s="13" t="s">
        <v>20</v>
      </c>
      <c r="G19" s="13"/>
      <c r="H19" s="29">
        <f>E19*980.96</f>
        <v>0</v>
      </c>
      <c r="K19" s="12"/>
      <c r="L19" s="121"/>
      <c r="M19" s="29"/>
      <c r="N19" s="10"/>
      <c r="O19" s="70"/>
      <c r="P19" s="13"/>
      <c r="Q19" s="13"/>
      <c r="R19" s="29"/>
    </row>
    <row r="20" spans="1:18" x14ac:dyDescent="0.25">
      <c r="D20" s="6"/>
      <c r="E20" s="10"/>
      <c r="F20" s="7"/>
      <c r="G20" s="7"/>
      <c r="H20" s="29"/>
      <c r="K20" s="12"/>
      <c r="L20" s="121"/>
      <c r="M20" s="29"/>
      <c r="N20" s="10"/>
      <c r="O20" s="10"/>
      <c r="P20" s="10"/>
      <c r="Q20" s="10"/>
      <c r="R20" s="29"/>
    </row>
    <row r="21" spans="1:18" x14ac:dyDescent="0.25">
      <c r="A21" s="3"/>
      <c r="B21" s="15" t="s">
        <v>22</v>
      </c>
      <c r="C21" s="57"/>
      <c r="D21" s="14"/>
      <c r="E21" s="43"/>
      <c r="F21" s="15" t="s">
        <v>21</v>
      </c>
      <c r="G21" s="15"/>
      <c r="H21" s="57"/>
      <c r="K21" s="70"/>
      <c r="L21" s="123"/>
      <c r="M21" s="29"/>
      <c r="N21" s="43"/>
      <c r="O21" s="43"/>
      <c r="P21" s="73"/>
      <c r="Q21" s="73"/>
      <c r="R21" s="67"/>
    </row>
    <row r="22" spans="1:18" x14ac:dyDescent="0.25">
      <c r="A22" s="69"/>
      <c r="B22" s="34" t="s">
        <v>74</v>
      </c>
      <c r="C22" s="29">
        <f>IF(A22&gt;0,(A22*81.25),0)</f>
        <v>0</v>
      </c>
      <c r="D22" s="14"/>
      <c r="E22" s="92"/>
      <c r="F22" s="11" t="s">
        <v>76</v>
      </c>
      <c r="G22" s="11"/>
      <c r="H22" s="29">
        <f>E22*68.76</f>
        <v>0</v>
      </c>
      <c r="K22" s="12"/>
      <c r="L22" s="124"/>
      <c r="M22" s="67"/>
      <c r="N22" s="43"/>
      <c r="O22" s="79"/>
      <c r="P22" s="72"/>
      <c r="Q22" s="72"/>
      <c r="R22" s="29"/>
    </row>
    <row r="23" spans="1:18" x14ac:dyDescent="0.25">
      <c r="D23" s="6"/>
      <c r="E23" s="10"/>
      <c r="F23" s="7"/>
      <c r="G23" s="7"/>
      <c r="H23" s="29"/>
      <c r="K23" s="12"/>
      <c r="L23" s="124"/>
      <c r="M23" s="67"/>
      <c r="N23" s="10"/>
      <c r="O23" s="10"/>
      <c r="P23" s="10"/>
      <c r="Q23" s="10"/>
      <c r="R23" s="29"/>
    </row>
    <row r="24" spans="1:18" x14ac:dyDescent="0.25">
      <c r="A24" s="3"/>
      <c r="B24" s="9" t="s">
        <v>24</v>
      </c>
      <c r="C24" s="29"/>
      <c r="D24" s="6"/>
      <c r="E24" s="10"/>
      <c r="F24" s="35" t="s">
        <v>23</v>
      </c>
      <c r="G24" s="35"/>
      <c r="H24" s="36"/>
      <c r="K24" s="80"/>
      <c r="L24" s="125"/>
      <c r="M24" s="29"/>
      <c r="N24" s="10"/>
      <c r="O24" s="10"/>
      <c r="P24" s="74"/>
      <c r="Q24" s="74"/>
      <c r="R24" s="36"/>
    </row>
    <row r="25" spans="1:18" x14ac:dyDescent="0.25">
      <c r="A25" s="68"/>
      <c r="B25" s="16" t="s">
        <v>108</v>
      </c>
      <c r="C25" s="29">
        <f>A25*20.17</f>
        <v>0</v>
      </c>
      <c r="D25" s="6"/>
      <c r="E25" s="92"/>
      <c r="F25" s="16" t="s">
        <v>108</v>
      </c>
      <c r="G25" s="16"/>
      <c r="H25" s="29">
        <f>E25*20.17</f>
        <v>0</v>
      </c>
      <c r="K25" s="70"/>
      <c r="L25" s="121"/>
      <c r="M25" s="29"/>
      <c r="N25" s="10"/>
      <c r="O25" s="79"/>
      <c r="P25" s="16"/>
      <c r="Q25" s="16"/>
      <c r="R25" s="29"/>
    </row>
    <row r="26" spans="1:18" x14ac:dyDescent="0.25">
      <c r="A26" s="70"/>
      <c r="B26" s="16"/>
      <c r="C26" s="29"/>
      <c r="D26" s="6"/>
      <c r="E26" s="79"/>
      <c r="F26" s="16"/>
      <c r="G26" s="16"/>
      <c r="H26" s="29"/>
      <c r="K26" s="70"/>
      <c r="L26" s="121"/>
      <c r="M26" s="29"/>
      <c r="N26" s="10"/>
      <c r="O26" s="79"/>
      <c r="P26" s="16"/>
      <c r="Q26" s="16"/>
      <c r="R26" s="29"/>
    </row>
    <row r="27" spans="1:18" ht="15.75" x14ac:dyDescent="0.25">
      <c r="A27" s="37"/>
      <c r="B27" s="17" t="s">
        <v>25</v>
      </c>
      <c r="C27" s="29"/>
      <c r="D27" s="6"/>
      <c r="E27" s="10"/>
      <c r="F27" s="17" t="s">
        <v>25</v>
      </c>
      <c r="G27" s="17"/>
      <c r="H27" s="29"/>
      <c r="K27" s="70"/>
      <c r="L27" s="121"/>
      <c r="M27" s="29"/>
      <c r="N27" s="10"/>
      <c r="O27" s="79"/>
      <c r="P27" s="16"/>
      <c r="Q27" s="16"/>
      <c r="R27" s="29"/>
    </row>
    <row r="28" spans="1:18" x14ac:dyDescent="0.25">
      <c r="A28" s="69"/>
      <c r="B28" s="66" t="s">
        <v>74</v>
      </c>
      <c r="C28" s="67">
        <f>IF(A28&gt;0,A28*81.25,0)</f>
        <v>0</v>
      </c>
      <c r="D28" s="6"/>
      <c r="E28" s="92"/>
      <c r="F28" s="11" t="s">
        <v>76</v>
      </c>
      <c r="G28" s="11"/>
      <c r="H28" s="29">
        <f>E28*68.76</f>
        <v>0</v>
      </c>
      <c r="K28" s="70"/>
      <c r="L28" s="121"/>
      <c r="M28" s="29"/>
      <c r="N28" s="10"/>
      <c r="O28" s="79"/>
      <c r="P28" s="16"/>
      <c r="Q28" s="16"/>
      <c r="R28" s="29"/>
    </row>
    <row r="29" spans="1:18" x14ac:dyDescent="0.25">
      <c r="A29" s="70"/>
      <c r="B29" s="16"/>
      <c r="C29" s="29"/>
      <c r="D29" s="6"/>
      <c r="E29" s="79"/>
      <c r="F29" s="16"/>
      <c r="G29" s="16"/>
      <c r="H29" s="29"/>
      <c r="K29" s="70"/>
      <c r="L29" s="121"/>
      <c r="M29" s="29"/>
      <c r="N29" s="10"/>
      <c r="O29" s="79"/>
      <c r="P29" s="16"/>
      <c r="Q29" s="16"/>
      <c r="R29" s="29"/>
    </row>
    <row r="30" spans="1:18" x14ac:dyDescent="0.25">
      <c r="A30" s="3"/>
      <c r="B30" s="7"/>
      <c r="C30" s="29"/>
      <c r="D30" s="6"/>
      <c r="E30" s="248" t="s">
        <v>88</v>
      </c>
      <c r="F30" s="249"/>
      <c r="G30" s="55"/>
      <c r="H30" s="29"/>
      <c r="K30" s="12"/>
      <c r="L30" s="121"/>
      <c r="M30" s="29"/>
      <c r="N30" s="10"/>
      <c r="O30" s="82"/>
      <c r="P30" s="81"/>
      <c r="Q30" s="81"/>
      <c r="R30" s="29"/>
    </row>
    <row r="31" spans="1:18" x14ac:dyDescent="0.25">
      <c r="C31" s="2"/>
      <c r="D31" s="6"/>
      <c r="E31" s="249"/>
      <c r="F31" s="249"/>
      <c r="G31" s="55"/>
      <c r="H31" s="29"/>
      <c r="K31" s="12"/>
      <c r="L31" s="121"/>
      <c r="M31" s="29"/>
      <c r="N31" s="10"/>
      <c r="O31" s="81"/>
      <c r="P31" s="81"/>
      <c r="Q31" s="81"/>
      <c r="R31" s="29"/>
    </row>
    <row r="32" spans="1:18" ht="19.899999999999999" customHeight="1" x14ac:dyDescent="0.25">
      <c r="C32" s="2"/>
      <c r="D32" s="6"/>
      <c r="E32" s="249"/>
      <c r="F32" s="249"/>
      <c r="G32" s="55"/>
      <c r="H32" s="29"/>
      <c r="K32" s="70"/>
      <c r="L32" s="126"/>
      <c r="M32" s="29"/>
      <c r="N32" s="10"/>
      <c r="O32" s="81"/>
      <c r="P32" s="81"/>
      <c r="Q32" s="81"/>
      <c r="R32" s="29"/>
    </row>
    <row r="33" spans="1:18" x14ac:dyDescent="0.25">
      <c r="A33" s="80"/>
      <c r="B33" s="66"/>
      <c r="C33" s="67"/>
      <c r="D33" s="6"/>
      <c r="E33" s="10"/>
      <c r="F33" s="9" t="s">
        <v>80</v>
      </c>
      <c r="G33" s="9"/>
      <c r="H33" s="29"/>
      <c r="K33" s="12"/>
      <c r="L33" s="126"/>
      <c r="M33" s="29"/>
      <c r="N33" s="10"/>
      <c r="O33" s="10"/>
      <c r="P33" s="71"/>
      <c r="Q33" s="71"/>
      <c r="R33" s="29"/>
    </row>
    <row r="34" spans="1:18" x14ac:dyDescent="0.25">
      <c r="A34" s="3"/>
      <c r="B34" s="7"/>
      <c r="C34" s="29"/>
      <c r="D34" s="6"/>
      <c r="E34" s="93"/>
      <c r="F34" s="9"/>
      <c r="G34" s="9"/>
      <c r="H34" s="29">
        <f>IF(E34="yes", 4000,0)</f>
        <v>0</v>
      </c>
      <c r="K34" s="12"/>
      <c r="L34" s="121"/>
      <c r="M34" s="29"/>
      <c r="N34" s="10"/>
      <c r="O34" s="70"/>
      <c r="P34" s="71"/>
      <c r="Q34" s="71"/>
      <c r="R34" s="29"/>
    </row>
    <row r="35" spans="1:18" ht="15.75" x14ac:dyDescent="0.25">
      <c r="D35" s="6"/>
      <c r="E35" s="10"/>
      <c r="F35" s="9" t="s">
        <v>81</v>
      </c>
      <c r="G35" s="9"/>
      <c r="H35" s="29"/>
      <c r="K35" s="12"/>
      <c r="L35" s="127"/>
      <c r="M35" s="29"/>
      <c r="N35" s="10"/>
      <c r="O35" s="10"/>
      <c r="P35" s="71"/>
      <c r="Q35" s="71"/>
      <c r="R35" s="29"/>
    </row>
    <row r="36" spans="1:18" x14ac:dyDescent="0.25">
      <c r="A36" s="70"/>
      <c r="B36" s="10"/>
      <c r="C36" s="29"/>
      <c r="D36" s="6"/>
      <c r="E36" s="93"/>
      <c r="F36" s="9"/>
      <c r="G36" s="9"/>
      <c r="H36" s="29">
        <f>IF(E36="yes", 4000,0)</f>
        <v>0</v>
      </c>
      <c r="K36" s="70"/>
      <c r="L36" s="121"/>
      <c r="M36" s="29"/>
      <c r="N36" s="10"/>
      <c r="O36" s="70"/>
      <c r="P36" s="71"/>
      <c r="Q36" s="71"/>
      <c r="R36" s="29"/>
    </row>
    <row r="37" spans="1:18" ht="15" customHeight="1" x14ac:dyDescent="0.25">
      <c r="D37" s="6"/>
      <c r="E37" s="10"/>
      <c r="F37" s="9" t="s">
        <v>82</v>
      </c>
      <c r="G37" s="9"/>
      <c r="H37" s="29"/>
      <c r="K37" s="238"/>
      <c r="L37" s="239"/>
      <c r="M37" s="240"/>
      <c r="N37" s="10"/>
      <c r="O37" s="10"/>
      <c r="P37" s="71"/>
      <c r="Q37" s="71"/>
      <c r="R37" s="29"/>
    </row>
    <row r="38" spans="1:18" x14ac:dyDescent="0.25">
      <c r="D38" s="6"/>
      <c r="E38" s="93"/>
      <c r="F38" s="7"/>
      <c r="G38" s="7"/>
      <c r="H38" s="29">
        <f>IF(E38="yes", 4000,0)</f>
        <v>0</v>
      </c>
      <c r="K38" s="238"/>
      <c r="L38" s="239"/>
      <c r="M38" s="240"/>
      <c r="N38" s="10"/>
      <c r="O38" s="70"/>
      <c r="P38" s="10"/>
      <c r="Q38" s="10"/>
      <c r="R38" s="29"/>
    </row>
    <row r="39" spans="1:18" x14ac:dyDescent="0.25">
      <c r="A39" s="3"/>
      <c r="B39" s="7"/>
      <c r="C39" s="29"/>
      <c r="D39" s="6"/>
      <c r="E39" s="10"/>
      <c r="F39" s="9" t="s">
        <v>71</v>
      </c>
      <c r="G39" s="9"/>
      <c r="H39" s="29"/>
      <c r="I39" s="2" t="s">
        <v>26</v>
      </c>
      <c r="K39" s="12"/>
      <c r="L39" s="121"/>
      <c r="M39" s="29"/>
      <c r="N39" s="10"/>
      <c r="O39" s="10"/>
      <c r="P39" s="71"/>
      <c r="Q39" s="71"/>
      <c r="R39" s="29"/>
    </row>
    <row r="40" spans="1:18" x14ac:dyDescent="0.25">
      <c r="A40" s="3"/>
      <c r="B40" s="7"/>
      <c r="C40" s="29"/>
      <c r="D40" s="6"/>
      <c r="E40" s="93"/>
      <c r="F40" s="18" t="s">
        <v>83</v>
      </c>
      <c r="G40" s="18"/>
      <c r="H40" s="29">
        <f>IF(E40="yes", 4000,0)</f>
        <v>0</v>
      </c>
      <c r="K40" s="12"/>
      <c r="L40" s="121"/>
      <c r="M40" s="29"/>
      <c r="N40" s="10"/>
      <c r="O40" s="70"/>
      <c r="P40" s="76"/>
      <c r="Q40" s="76"/>
      <c r="R40" s="29"/>
    </row>
    <row r="41" spans="1:18" x14ac:dyDescent="0.25">
      <c r="A41" s="3"/>
      <c r="B41" s="7"/>
      <c r="C41" s="29"/>
      <c r="D41" s="6"/>
      <c r="E41" s="10"/>
      <c r="F41" s="7"/>
      <c r="G41" s="7"/>
      <c r="H41" s="29"/>
      <c r="K41" s="12"/>
      <c r="L41" s="121"/>
      <c r="M41" s="29"/>
      <c r="N41" s="10"/>
      <c r="O41" s="10"/>
      <c r="P41" s="10"/>
      <c r="Q41" s="10"/>
      <c r="R41" s="29"/>
    </row>
    <row r="42" spans="1:18" ht="15.75" x14ac:dyDescent="0.25">
      <c r="A42" s="3"/>
      <c r="B42" s="7"/>
      <c r="C42" s="29"/>
      <c r="D42" s="6"/>
      <c r="E42" s="10"/>
      <c r="F42" s="9" t="s">
        <v>27</v>
      </c>
      <c r="G42" s="9"/>
      <c r="H42" s="29"/>
      <c r="K42" s="12"/>
      <c r="L42" s="121"/>
      <c r="M42" s="29"/>
      <c r="N42" s="10"/>
      <c r="O42" s="10"/>
      <c r="P42" s="75"/>
      <c r="Q42" s="75"/>
      <c r="R42" s="29"/>
    </row>
    <row r="43" spans="1:18" x14ac:dyDescent="0.25">
      <c r="A43" s="3"/>
      <c r="B43" s="7"/>
      <c r="C43" s="29"/>
      <c r="D43" s="6"/>
      <c r="E43" s="93"/>
      <c r="F43" s="18" t="s">
        <v>83</v>
      </c>
      <c r="G43" s="18"/>
      <c r="H43" s="29">
        <f>IF(E43="yes", 4000,0)</f>
        <v>0</v>
      </c>
      <c r="K43" s="12"/>
      <c r="L43" s="121"/>
      <c r="M43" s="29"/>
      <c r="N43" s="10"/>
      <c r="O43" s="79"/>
      <c r="P43" s="72"/>
      <c r="Q43" s="72"/>
      <c r="R43" s="29"/>
    </row>
    <row r="44" spans="1:18" x14ac:dyDescent="0.25">
      <c r="A44" s="255" t="s">
        <v>73</v>
      </c>
      <c r="B44" s="256"/>
      <c r="C44" s="256"/>
      <c r="D44" s="6"/>
      <c r="E44" s="10"/>
      <c r="F44" s="11"/>
      <c r="G44" s="11"/>
      <c r="H44" s="29"/>
      <c r="K44" s="12"/>
      <c r="L44" s="121"/>
      <c r="M44" s="29"/>
      <c r="N44" s="10"/>
      <c r="O44" s="10"/>
      <c r="P44" s="72"/>
      <c r="Q44" s="72"/>
      <c r="R44" s="29"/>
    </row>
    <row r="45" spans="1:18" ht="15.75" thickBot="1" x14ac:dyDescent="0.3">
      <c r="A45" s="3"/>
      <c r="B45" s="19" t="s">
        <v>28</v>
      </c>
      <c r="C45" s="30">
        <f>SUM(C16:C44)</f>
        <v>0</v>
      </c>
      <c r="D45" s="10"/>
      <c r="E45" s="10"/>
      <c r="F45" s="20" t="s">
        <v>28</v>
      </c>
      <c r="G45" s="20"/>
      <c r="H45" s="30">
        <f>SUM(H16:H44)</f>
        <v>0</v>
      </c>
      <c r="K45" s="12"/>
      <c r="L45" s="128"/>
      <c r="M45" s="29"/>
      <c r="N45" s="10"/>
      <c r="O45" s="10"/>
      <c r="P45" s="20"/>
      <c r="Q45" s="20"/>
      <c r="R45" s="29"/>
    </row>
    <row r="46" spans="1:18" ht="15.75" thickTop="1" x14ac:dyDescent="0.25">
      <c r="A46" s="3"/>
      <c r="B46" s="19"/>
      <c r="C46" s="63"/>
      <c r="D46" s="10"/>
      <c r="E46" s="10"/>
      <c r="F46" s="20"/>
      <c r="G46" s="20"/>
      <c r="H46" s="63"/>
    </row>
    <row r="47" spans="1:18" ht="30" customHeight="1" x14ac:dyDescent="0.25">
      <c r="A47" s="218" t="s">
        <v>42</v>
      </c>
      <c r="B47" s="219"/>
      <c r="C47" s="220"/>
      <c r="D47" s="220"/>
      <c r="E47" s="220"/>
      <c r="F47" s="220"/>
      <c r="G47" s="220"/>
      <c r="H47" s="205"/>
    </row>
    <row r="48" spans="1:18" x14ac:dyDescent="0.25">
      <c r="A48" s="221"/>
      <c r="B48" s="221"/>
      <c r="C48" s="221"/>
      <c r="D48" s="221"/>
      <c r="E48" s="221"/>
      <c r="F48" s="221"/>
      <c r="G48" s="221"/>
      <c r="H48" s="221"/>
    </row>
    <row r="49" spans="1:14" x14ac:dyDescent="0.25">
      <c r="A49" s="221"/>
      <c r="B49" s="221"/>
      <c r="C49" s="221"/>
      <c r="D49" s="221"/>
      <c r="E49" s="221"/>
      <c r="F49" s="221"/>
      <c r="G49" s="221"/>
      <c r="H49" s="221"/>
    </row>
    <row r="50" spans="1:14" x14ac:dyDescent="0.25">
      <c r="A50" s="221"/>
      <c r="B50" s="221"/>
      <c r="C50" s="221"/>
      <c r="D50" s="221"/>
      <c r="E50" s="221" t="b">
        <v>0</v>
      </c>
      <c r="F50" s="221"/>
      <c r="G50" s="221"/>
      <c r="H50" s="221"/>
    </row>
    <row r="51" spans="1:14" x14ac:dyDescent="0.25">
      <c r="A51" s="221"/>
      <c r="B51" s="221"/>
      <c r="C51" s="221"/>
      <c r="D51" s="221"/>
      <c r="E51" s="221"/>
      <c r="F51" s="221"/>
      <c r="G51" s="221"/>
      <c r="H51" s="221"/>
    </row>
    <row r="52" spans="1:14" x14ac:dyDescent="0.25">
      <c r="A52" s="221"/>
      <c r="B52" s="221"/>
      <c r="C52" s="221"/>
      <c r="D52" s="221"/>
      <c r="E52" s="221"/>
      <c r="F52" s="221"/>
      <c r="G52" s="221"/>
      <c r="H52" s="221"/>
    </row>
    <row r="53" spans="1:14" x14ac:dyDescent="0.25">
      <c r="A53" s="221"/>
      <c r="B53" s="221"/>
      <c r="C53" s="221"/>
      <c r="D53" s="221"/>
      <c r="E53" s="221"/>
      <c r="F53" s="221"/>
      <c r="G53" s="221"/>
      <c r="H53" s="221"/>
    </row>
    <row r="54" spans="1:14" x14ac:dyDescent="0.25">
      <c r="A54" s="3"/>
      <c r="B54" s="19"/>
      <c r="C54" s="29"/>
      <c r="D54" s="10"/>
      <c r="E54" s="10"/>
      <c r="F54" s="20"/>
      <c r="G54" s="20"/>
      <c r="H54" s="29"/>
    </row>
    <row r="55" spans="1:14" ht="18.75" x14ac:dyDescent="0.3">
      <c r="A55" s="181" t="s">
        <v>104</v>
      </c>
      <c r="B55" s="182"/>
      <c r="C55" s="182"/>
      <c r="D55" s="182"/>
      <c r="E55" s="182"/>
      <c r="F55" s="182"/>
      <c r="G55" s="182"/>
      <c r="H55" s="182"/>
    </row>
    <row r="56" spans="1:14" x14ac:dyDescent="0.25">
      <c r="A56" s="237" t="s">
        <v>107</v>
      </c>
      <c r="B56" s="159"/>
      <c r="C56" s="159"/>
      <c r="D56" s="159"/>
      <c r="E56" s="159"/>
      <c r="F56" s="159"/>
      <c r="G56" s="159"/>
      <c r="H56" s="159"/>
    </row>
    <row r="57" spans="1:14" ht="15.75" x14ac:dyDescent="0.25">
      <c r="A57" s="236" t="s">
        <v>30</v>
      </c>
      <c r="B57" s="236"/>
      <c r="C57" s="236"/>
      <c r="D57" s="236"/>
      <c r="E57" s="236"/>
      <c r="F57" s="236"/>
      <c r="G57" s="236"/>
      <c r="H57" s="236"/>
    </row>
    <row r="58" spans="1:14" ht="17.25" x14ac:dyDescent="0.3">
      <c r="A58" s="206" t="s">
        <v>106</v>
      </c>
      <c r="B58" s="207"/>
      <c r="C58" s="207"/>
      <c r="D58" s="207"/>
      <c r="E58" s="62" t="b">
        <v>0</v>
      </c>
      <c r="F58" s="3"/>
      <c r="G58" s="3"/>
      <c r="H58" s="3"/>
      <c r="K58" s="4"/>
    </row>
    <row r="59" spans="1:14" ht="4.5" customHeight="1" x14ac:dyDescent="0.25">
      <c r="A59" s="143"/>
      <c r="B59" s="144"/>
      <c r="C59" s="144"/>
      <c r="D59" s="144"/>
      <c r="E59" s="62"/>
      <c r="F59" s="3"/>
      <c r="G59" s="3"/>
      <c r="H59" s="3"/>
      <c r="K59" s="4"/>
    </row>
    <row r="60" spans="1:14" ht="17.25" x14ac:dyDescent="0.3">
      <c r="A60" s="206" t="s">
        <v>105</v>
      </c>
      <c r="B60" s="207"/>
      <c r="C60" s="207"/>
      <c r="D60" s="207"/>
      <c r="E60" s="62" t="b">
        <v>0</v>
      </c>
      <c r="F60" s="3"/>
      <c r="G60" s="3"/>
      <c r="H60" s="3"/>
      <c r="K60" s="4"/>
    </row>
    <row r="61" spans="1:14" x14ac:dyDescent="0.25">
      <c r="A61" s="8"/>
      <c r="C61" s="2"/>
      <c r="D61" s="27"/>
      <c r="E61" s="7"/>
      <c r="F61" s="250"/>
      <c r="G61" s="250"/>
      <c r="H61" s="29"/>
    </row>
    <row r="62" spans="1:14" x14ac:dyDescent="0.25">
      <c r="A62" s="8"/>
      <c r="B62" s="180" t="s">
        <v>32</v>
      </c>
      <c r="C62" s="180"/>
      <c r="D62" s="180"/>
      <c r="E62" s="180"/>
      <c r="F62" s="180"/>
      <c r="G62" s="180"/>
      <c r="H62" s="29"/>
      <c r="I62" s="7"/>
    </row>
    <row r="63" spans="1:14" ht="30" customHeight="1" x14ac:dyDescent="0.25">
      <c r="A63" s="10"/>
      <c r="B63" s="188" t="s">
        <v>65</v>
      </c>
      <c r="C63" s="189"/>
      <c r="D63" s="189"/>
      <c r="E63" s="159"/>
      <c r="F63" s="159"/>
      <c r="J63" s="86"/>
      <c r="L63" s="129"/>
      <c r="M63" s="86"/>
      <c r="N63" s="86"/>
    </row>
    <row r="64" spans="1:14" x14ac:dyDescent="0.25">
      <c r="A64" s="87"/>
      <c r="B64" s="190"/>
      <c r="C64" s="190"/>
      <c r="D64" s="190"/>
      <c r="E64" s="159"/>
      <c r="F64" s="159"/>
      <c r="J64" s="145"/>
      <c r="K64" s="145"/>
    </row>
    <row r="65" spans="1:14" x14ac:dyDescent="0.25">
      <c r="A65" s="87"/>
      <c r="B65" s="85"/>
      <c r="C65" s="84"/>
      <c r="E65" s="48"/>
      <c r="F65" s="101"/>
      <c r="G65" s="101"/>
      <c r="H65" s="101"/>
      <c r="J65" s="145"/>
      <c r="K65" s="145"/>
    </row>
    <row r="66" spans="1:14" s="7" customFormat="1" ht="33" customHeight="1" x14ac:dyDescent="0.25">
      <c r="A66" s="185" t="s">
        <v>103</v>
      </c>
      <c r="B66" s="186"/>
      <c r="C66" s="187"/>
      <c r="D66" s="187"/>
      <c r="E66" s="187"/>
      <c r="F66" s="187"/>
      <c r="G66" s="100"/>
      <c r="H66" s="100"/>
      <c r="J66" s="145"/>
      <c r="K66" s="145"/>
      <c r="L66" s="130"/>
    </row>
    <row r="67" spans="1:14" s="83" customFormat="1" x14ac:dyDescent="0.25">
      <c r="A67" s="108"/>
      <c r="B67" s="109"/>
      <c r="C67" s="110"/>
      <c r="D67" s="110"/>
      <c r="E67" s="110"/>
      <c r="F67" s="110"/>
      <c r="G67" s="104"/>
      <c r="H67" s="104"/>
      <c r="I67" s="66"/>
      <c r="K67" s="145"/>
      <c r="L67" s="131"/>
    </row>
    <row r="68" spans="1:14" s="45" customFormat="1" ht="29.25" customHeight="1" x14ac:dyDescent="0.25">
      <c r="B68" s="134"/>
      <c r="C68" s="244" t="s">
        <v>100</v>
      </c>
      <c r="D68" s="202"/>
      <c r="E68" s="202"/>
      <c r="F68" s="203"/>
      <c r="G68" s="257">
        <f>IF(AND(B68="Initial",$E$60=FALSE),3040,IF(AND(B68="Initial",E60=TRUE),4140,0))</f>
        <v>0</v>
      </c>
      <c r="H68" s="258"/>
      <c r="I68" s="102"/>
      <c r="L68" s="132"/>
    </row>
    <row r="69" spans="1:14" ht="18" customHeight="1" x14ac:dyDescent="0.25">
      <c r="B69" s="134"/>
      <c r="C69" s="245" t="s">
        <v>98</v>
      </c>
      <c r="D69" s="202"/>
      <c r="E69" s="202"/>
      <c r="F69" s="203"/>
      <c r="G69" s="259">
        <f>IF(AND(E58=FALSE,B69="initial", E60=FALSE),7220,IF(AND(E58=FALSE,B69="initial", E60=TRUE),9832.5,0))</f>
        <v>0</v>
      </c>
      <c r="H69" s="260"/>
      <c r="J69" s="10"/>
      <c r="K69" s="135"/>
      <c r="L69" s="129"/>
      <c r="M69" s="86"/>
      <c r="N69" s="86"/>
    </row>
    <row r="70" spans="1:14" ht="18" customHeight="1" x14ac:dyDescent="0.25">
      <c r="B70" s="134"/>
      <c r="C70" s="246" t="s">
        <v>99</v>
      </c>
      <c r="D70" s="247"/>
      <c r="E70" s="247"/>
      <c r="F70" s="247"/>
      <c r="G70" s="259">
        <f>IF(AND(B70="initial",E60=FALSE),2280,IF(AND(B70="initial",E60=TRUE),3105,0))</f>
        <v>0</v>
      </c>
      <c r="H70" s="260"/>
      <c r="I70" s="58"/>
    </row>
    <row r="71" spans="1:14" s="7" customFormat="1" x14ac:dyDescent="0.25">
      <c r="A71" s="66"/>
      <c r="B71" s="100"/>
      <c r="C71" s="105"/>
      <c r="D71" s="106"/>
      <c r="E71" s="107"/>
      <c r="I71" s="111"/>
      <c r="L71" s="130"/>
    </row>
    <row r="72" spans="1:14" ht="30" x14ac:dyDescent="0.25">
      <c r="A72" s="193" t="s">
        <v>102</v>
      </c>
      <c r="B72" s="194"/>
      <c r="C72" s="118" t="s">
        <v>77</v>
      </c>
      <c r="D72" s="119" t="s">
        <v>78</v>
      </c>
      <c r="E72" s="119" t="s">
        <v>79</v>
      </c>
      <c r="F72" s="201" t="s">
        <v>31</v>
      </c>
      <c r="G72" s="202"/>
      <c r="H72" s="203"/>
      <c r="L72" s="120" t="s">
        <v>64</v>
      </c>
    </row>
    <row r="73" spans="1:14" ht="15" customHeight="1" x14ac:dyDescent="0.25">
      <c r="A73" s="195" t="s">
        <v>91</v>
      </c>
      <c r="B73" s="196"/>
      <c r="C73" s="136"/>
      <c r="D73" s="141">
        <f>IF($E$60=FALSE,C73*76,IF($E$60=TRUE, C73*103.5,""))</f>
        <v>0</v>
      </c>
      <c r="E73" s="142">
        <f>IF(OR($B$68="Initial",$B$68= ""),0,IF($E$60=FALSE,2280-D73,IF($E$60=TRUE, 3105-D73,"")))</f>
        <v>0</v>
      </c>
      <c r="F73" s="197" t="s">
        <v>33</v>
      </c>
      <c r="G73" s="198"/>
      <c r="H73" s="199"/>
      <c r="L73" s="120" t="s">
        <v>11</v>
      </c>
    </row>
    <row r="74" spans="1:14" ht="15" customHeight="1" x14ac:dyDescent="0.25">
      <c r="A74" s="195" t="s">
        <v>92</v>
      </c>
      <c r="B74" s="196"/>
      <c r="C74" s="137"/>
      <c r="D74" s="141">
        <f>IF($E$60=FALSE,C74*76,IF($E$60=TRUE, C74*103.5,""))</f>
        <v>0</v>
      </c>
      <c r="E74" s="142">
        <f>IF(OR($B$68="Initial",$B$68= ""),0,IF($E$60=FALSE,304-D74,IF($E$60=TRUE, 414-D74,"")))</f>
        <v>0</v>
      </c>
      <c r="F74" s="197" t="s">
        <v>34</v>
      </c>
      <c r="G74" s="198"/>
      <c r="H74" s="199"/>
    </row>
    <row r="75" spans="1:14" ht="30.75" customHeight="1" x14ac:dyDescent="0.25">
      <c r="A75" s="261" t="s">
        <v>93</v>
      </c>
      <c r="B75" s="262"/>
      <c r="C75" s="137"/>
      <c r="D75" s="141">
        <f>IF($E$60=FALSE,C75*76,IF($E$60=TRUE, C75*103.5,""))</f>
        <v>0</v>
      </c>
      <c r="E75" s="142">
        <f>IF(OR($B$68="Initial",$B$68= ""),0,IF($E$60=FALSE,456-D75,IF($E$60=TRUE, 621-D75,"")))</f>
        <v>0</v>
      </c>
      <c r="F75" s="197" t="s">
        <v>35</v>
      </c>
      <c r="G75" s="198"/>
      <c r="H75" s="199"/>
      <c r="L75" s="120" t="s">
        <v>89</v>
      </c>
    </row>
    <row r="76" spans="1:14" ht="29.25" customHeight="1" x14ac:dyDescent="0.25">
      <c r="A76" s="263" t="s">
        <v>94</v>
      </c>
      <c r="B76" s="264"/>
      <c r="C76" s="138"/>
      <c r="D76" s="141">
        <f>IF($E$60=FALSE,C76*76,IF($E$60=TRUE, C76*103.5,""))</f>
        <v>0</v>
      </c>
      <c r="E76" s="142">
        <f>IF(OR($B$69="Initial",$B$69= ""),0,IF($E$60=FALSE,3040-D76,IF($E$60=TRUE, 4140-D76,"")))</f>
        <v>0</v>
      </c>
      <c r="F76" s="200" t="s">
        <v>36</v>
      </c>
      <c r="G76" s="200"/>
      <c r="H76" s="200"/>
      <c r="K76" s="4"/>
      <c r="L76" s="120" t="s">
        <v>90</v>
      </c>
      <c r="M76" s="41"/>
    </row>
    <row r="77" spans="1:14" ht="14.45" customHeight="1" x14ac:dyDescent="0.25">
      <c r="A77" s="160" t="s">
        <v>95</v>
      </c>
      <c r="B77" s="265"/>
      <c r="C77" s="251"/>
      <c r="D77" s="168">
        <f>IF($E$60=FALSE,C77*76,IF($E$60=TRUE, C77*103.5,""))</f>
        <v>0</v>
      </c>
      <c r="E77" s="170">
        <f>IF(OR($B$69="Initial",$B$69= ""),0,IF($E$60=FALSE,2660-D77,IF($E$60=TRUE, 3622.5-D77,"")))</f>
        <v>0</v>
      </c>
      <c r="F77" s="156" t="s">
        <v>37</v>
      </c>
      <c r="G77" s="156"/>
      <c r="H77" s="157"/>
      <c r="K77" s="4"/>
      <c r="M77" s="139"/>
    </row>
    <row r="78" spans="1:14" ht="12.95" customHeight="1" x14ac:dyDescent="0.25">
      <c r="A78" s="266"/>
      <c r="B78" s="267"/>
      <c r="C78" s="252"/>
      <c r="D78" s="169"/>
      <c r="E78" s="171"/>
      <c r="F78" s="183" t="s">
        <v>38</v>
      </c>
      <c r="G78" s="183"/>
      <c r="H78" s="184"/>
      <c r="K78" s="4"/>
    </row>
    <row r="79" spans="1:14" ht="21" customHeight="1" x14ac:dyDescent="0.25">
      <c r="A79" s="191" t="s">
        <v>96</v>
      </c>
      <c r="B79" s="192"/>
      <c r="C79" s="138"/>
      <c r="D79" s="141">
        <f>IF($E$60=FALSE,C79*76,IF($E$60=TRUE, C79*103.5,""))</f>
        <v>0</v>
      </c>
      <c r="E79" s="142">
        <f>IF(OR($B$69="Initial",$B$69= ""),0,IF($E$60=FALSE,1520-D79,IF($E$60=TRUE, 2070-D79,"")))</f>
        <v>0</v>
      </c>
      <c r="F79" s="183" t="s">
        <v>39</v>
      </c>
      <c r="G79" s="183"/>
      <c r="H79" s="184"/>
      <c r="K79" s="4"/>
    </row>
    <row r="80" spans="1:14" ht="12.75" customHeight="1" x14ac:dyDescent="0.25">
      <c r="A80" s="160" t="s">
        <v>97</v>
      </c>
      <c r="B80" s="161"/>
      <c r="C80" s="166"/>
      <c r="D80" s="168">
        <f>IF($E$60=FALSE,C80*76,IF($E$60=TRUE, C80*103.5,""))</f>
        <v>0</v>
      </c>
      <c r="E80" s="170">
        <f>IF(OR($B$70="Initial",$B$70= ""),0,IF($E$60=FALSE,2280-D80,IF($E$60=TRUE, 3105-D80,"")))</f>
        <v>0</v>
      </c>
      <c r="F80" s="172" t="s">
        <v>41</v>
      </c>
      <c r="G80" s="173"/>
      <c r="H80" s="174"/>
      <c r="K80" s="4"/>
    </row>
    <row r="81" spans="1:13" ht="16.5" customHeight="1" x14ac:dyDescent="0.25">
      <c r="A81" s="162"/>
      <c r="B81" s="163"/>
      <c r="C81" s="167"/>
      <c r="D81" s="169"/>
      <c r="E81" s="171"/>
      <c r="F81" s="175" t="s">
        <v>66</v>
      </c>
      <c r="G81" s="176"/>
      <c r="H81" s="177"/>
      <c r="I81" s="4"/>
      <c r="J81" s="4"/>
      <c r="K81" s="88"/>
    </row>
    <row r="82" spans="1:13" ht="9" customHeight="1" x14ac:dyDescent="0.25">
      <c r="A82" s="3"/>
      <c r="B82" s="7"/>
      <c r="C82" s="46"/>
      <c r="D82" s="7"/>
      <c r="E82" s="7"/>
      <c r="F82" s="47"/>
      <c r="G82" s="47"/>
      <c r="H82" s="29"/>
    </row>
    <row r="83" spans="1:13" ht="29.25" customHeight="1" x14ac:dyDescent="0.25">
      <c r="A83" s="204" t="s">
        <v>87</v>
      </c>
      <c r="B83" s="205"/>
      <c r="C83" s="146"/>
      <c r="D83" s="99"/>
      <c r="E83" s="89">
        <f>IF(C83=1,2213,0)</f>
        <v>0</v>
      </c>
      <c r="F83" s="243" t="s">
        <v>40</v>
      </c>
      <c r="G83" s="243"/>
      <c r="H83" s="243"/>
    </row>
    <row r="84" spans="1:13" x14ac:dyDescent="0.25">
      <c r="A84" s="112"/>
      <c r="B84" s="113" t="s">
        <v>84</v>
      </c>
      <c r="C84" s="178"/>
      <c r="D84" s="178"/>
      <c r="E84" s="114">
        <f>IF(B68="Balance",E73+E74+E75,G68)</f>
        <v>0</v>
      </c>
      <c r="F84" s="140"/>
      <c r="G84" s="58"/>
      <c r="H84" s="58"/>
    </row>
    <row r="85" spans="1:13" x14ac:dyDescent="0.25">
      <c r="A85" s="115"/>
      <c r="B85" s="113" t="s">
        <v>85</v>
      </c>
      <c r="C85" s="178"/>
      <c r="D85" s="178"/>
      <c r="E85" s="114">
        <f>IF(AND($E$58=FALSE,$B$69="Balance"),E76 + E77+E79,IF($E$58=FALSE, G69,0))</f>
        <v>0</v>
      </c>
      <c r="F85" s="10"/>
      <c r="G85" s="10"/>
      <c r="H85" s="29"/>
    </row>
    <row r="86" spans="1:13" x14ac:dyDescent="0.25">
      <c r="A86" s="115"/>
      <c r="B86" s="113" t="s">
        <v>86</v>
      </c>
      <c r="C86" s="178"/>
      <c r="D86" s="178"/>
      <c r="E86" s="114">
        <f>IF($B$70="Initial",G70+E83,IF($B$70="Balance",E80+E83,E83))</f>
        <v>0</v>
      </c>
      <c r="F86" s="10"/>
      <c r="G86" s="7"/>
      <c r="H86" s="29"/>
    </row>
    <row r="87" spans="1:13" ht="15" customHeight="1" x14ac:dyDescent="0.25">
      <c r="A87" s="179"/>
      <c r="B87" s="178"/>
      <c r="C87" s="178"/>
      <c r="D87" s="178"/>
      <c r="E87" s="178"/>
      <c r="H87" s="29"/>
    </row>
    <row r="88" spans="1:13" ht="15" customHeight="1" x14ac:dyDescent="0.25">
      <c r="A88" s="115"/>
      <c r="B88" s="116" t="s">
        <v>101</v>
      </c>
      <c r="C88" s="178"/>
      <c r="D88" s="178"/>
      <c r="E88" s="117">
        <f>E84+E85+E86</f>
        <v>0</v>
      </c>
      <c r="J88" s="91"/>
      <c r="K88" s="90"/>
      <c r="L88" s="133"/>
      <c r="M88" s="90"/>
    </row>
    <row r="89" spans="1:13" ht="7.5" customHeight="1" x14ac:dyDescent="0.25">
      <c r="A89" s="3"/>
      <c r="B89" s="7"/>
      <c r="C89" s="46"/>
      <c r="D89" s="7"/>
      <c r="E89" s="7"/>
      <c r="F89" s="47"/>
      <c r="G89" s="47"/>
      <c r="H89" s="29"/>
    </row>
    <row r="90" spans="1:13" x14ac:dyDescent="0.25">
      <c r="A90" s="3"/>
      <c r="B90" s="103" t="s">
        <v>67</v>
      </c>
      <c r="C90" s="96"/>
      <c r="D90" s="96"/>
      <c r="E90" s="96"/>
      <c r="F90" s="96"/>
      <c r="G90" s="96"/>
    </row>
    <row r="91" spans="1:13" ht="7.5" customHeight="1" x14ac:dyDescent="0.25">
      <c r="A91" s="3"/>
      <c r="E91" s="4"/>
      <c r="H91" s="32"/>
    </row>
    <row r="92" spans="1:13" ht="36" customHeight="1" x14ac:dyDescent="0.25">
      <c r="A92" s="154" t="s">
        <v>43</v>
      </c>
      <c r="B92" s="155"/>
      <c r="C92" s="155"/>
      <c r="D92" s="155"/>
      <c r="E92" s="155"/>
      <c r="F92" s="155"/>
      <c r="G92" s="155"/>
      <c r="H92" s="155"/>
    </row>
    <row r="93" spans="1:13" ht="6" customHeight="1" x14ac:dyDescent="0.25">
      <c r="A93" s="3"/>
      <c r="E93" s="4"/>
    </row>
    <row r="94" spans="1:13" ht="15.75" thickBot="1" x14ac:dyDescent="0.3">
      <c r="A94" s="44"/>
      <c r="B94" s="164"/>
      <c r="C94" s="165"/>
      <c r="D94" s="44"/>
      <c r="E94" s="44"/>
      <c r="F94" s="10"/>
      <c r="G94" s="152"/>
      <c r="H94" s="153"/>
    </row>
    <row r="95" spans="1:13" x14ac:dyDescent="0.25">
      <c r="A95" s="3"/>
      <c r="B95" s="97" t="s">
        <v>44</v>
      </c>
      <c r="C95" s="98"/>
      <c r="E95" s="4"/>
      <c r="F95" s="64"/>
      <c r="G95" s="158" t="s">
        <v>45</v>
      </c>
      <c r="H95" s="159"/>
    </row>
    <row r="96" spans="1:13" ht="9" customHeight="1" x14ac:dyDescent="0.25">
      <c r="A96" s="21"/>
      <c r="E96" s="4"/>
    </row>
    <row r="97" spans="1:8" ht="15.75" thickBot="1" x14ac:dyDescent="0.3">
      <c r="A97" s="21" t="s">
        <v>46</v>
      </c>
      <c r="C97" s="31"/>
      <c r="F97" s="65" t="s">
        <v>69</v>
      </c>
      <c r="G97" s="152"/>
      <c r="H97" s="153"/>
    </row>
    <row r="98" spans="1:8" x14ac:dyDescent="0.25">
      <c r="A98" s="3"/>
      <c r="B98" s="22" t="s">
        <v>26</v>
      </c>
      <c r="E98" s="4"/>
      <c r="F98" s="22" t="s">
        <v>26</v>
      </c>
      <c r="G98" s="22"/>
    </row>
    <row r="99" spans="1:8" ht="15.75" thickBot="1" x14ac:dyDescent="0.3">
      <c r="A99" s="209" t="s">
        <v>47</v>
      </c>
      <c r="B99" s="209"/>
      <c r="C99" s="212"/>
      <c r="D99" s="152"/>
      <c r="E99" s="153"/>
      <c r="F99" s="4"/>
      <c r="G99" s="152"/>
      <c r="H99" s="153"/>
    </row>
    <row r="100" spans="1:8" x14ac:dyDescent="0.25">
      <c r="A100" s="23" t="s">
        <v>49</v>
      </c>
      <c r="B100" s="24" t="s">
        <v>50</v>
      </c>
      <c r="E100" s="4"/>
      <c r="F100" s="64"/>
      <c r="G100" s="158" t="s">
        <v>45</v>
      </c>
      <c r="H100" s="159"/>
    </row>
    <row r="101" spans="1:8" ht="7.5" customHeight="1" x14ac:dyDescent="0.25"/>
    <row r="102" spans="1:8" ht="15" customHeight="1" x14ac:dyDescent="0.25">
      <c r="A102" s="25" t="s">
        <v>51</v>
      </c>
      <c r="H102" s="33"/>
    </row>
    <row r="103" spans="1:8" ht="7.5" customHeight="1" x14ac:dyDescent="0.25">
      <c r="A103" s="3"/>
      <c r="E103" s="4"/>
      <c r="H103" s="33"/>
    </row>
    <row r="104" spans="1:8" ht="15" customHeight="1" x14ac:dyDescent="0.25">
      <c r="A104" s="1"/>
      <c r="B104" s="216" t="s">
        <v>52</v>
      </c>
      <c r="C104" s="159"/>
      <c r="D104" s="159"/>
      <c r="E104" s="159"/>
      <c r="F104" s="159"/>
      <c r="G104" s="159"/>
      <c r="H104" s="159"/>
    </row>
    <row r="105" spans="1:8" x14ac:dyDescent="0.25">
      <c r="A105" s="3"/>
      <c r="B105" s="159"/>
      <c r="C105" s="159"/>
      <c r="D105" s="159"/>
      <c r="E105" s="159"/>
      <c r="F105" s="159"/>
      <c r="G105" s="159"/>
      <c r="H105" s="159"/>
    </row>
    <row r="106" spans="1:8" ht="15" customHeight="1" x14ac:dyDescent="0.25">
      <c r="A106" s="3"/>
      <c r="B106" s="22" t="s">
        <v>53</v>
      </c>
      <c r="C106" s="31"/>
      <c r="E106" s="4"/>
      <c r="H106" s="53"/>
    </row>
    <row r="107" spans="1:8" ht="6.75" customHeight="1" x14ac:dyDescent="0.25">
      <c r="A107" s="3"/>
      <c r="E107" s="4"/>
      <c r="H107" s="53"/>
    </row>
    <row r="108" spans="1:8" ht="15" customHeight="1" x14ac:dyDescent="0.25">
      <c r="A108" s="1"/>
      <c r="B108" s="217" t="s">
        <v>54</v>
      </c>
      <c r="C108" s="159"/>
      <c r="D108" s="159"/>
      <c r="E108" s="159"/>
      <c r="F108" s="159"/>
      <c r="G108" s="159"/>
      <c r="H108" s="159"/>
    </row>
    <row r="109" spans="1:8" x14ac:dyDescent="0.25">
      <c r="A109" s="3"/>
      <c r="B109" s="159"/>
      <c r="C109" s="159"/>
      <c r="D109" s="159"/>
      <c r="E109" s="159"/>
      <c r="F109" s="159"/>
      <c r="G109" s="159"/>
      <c r="H109" s="159"/>
    </row>
    <row r="110" spans="1:8" ht="8.25" customHeight="1" x14ac:dyDescent="0.25">
      <c r="A110" s="3"/>
      <c r="E110" s="4"/>
      <c r="H110" s="56"/>
    </row>
    <row r="111" spans="1:8" x14ac:dyDescent="0.25">
      <c r="A111" s="1"/>
      <c r="B111" s="7" t="s">
        <v>55</v>
      </c>
      <c r="C111" s="213"/>
      <c r="D111" s="214"/>
      <c r="E111" s="214"/>
      <c r="F111" s="214"/>
      <c r="G111" s="215"/>
      <c r="H111" s="215"/>
    </row>
    <row r="112" spans="1:8" x14ac:dyDescent="0.25">
      <c r="A112" s="3"/>
      <c r="B112" s="56"/>
      <c r="C112" s="214"/>
      <c r="D112" s="214"/>
      <c r="E112" s="214"/>
      <c r="F112" s="214"/>
      <c r="G112" s="215"/>
      <c r="H112" s="215"/>
    </row>
    <row r="113" spans="1:8" ht="9.75" customHeight="1" x14ac:dyDescent="0.25">
      <c r="B113" s="49"/>
      <c r="C113" s="59"/>
      <c r="D113" s="60"/>
      <c r="E113" s="41"/>
      <c r="H113" s="52"/>
    </row>
    <row r="114" spans="1:8" ht="15" customHeight="1" x14ac:dyDescent="0.25">
      <c r="A114" s="210" t="s">
        <v>56</v>
      </c>
      <c r="B114" s="159"/>
      <c r="C114" s="211"/>
      <c r="D114" s="211"/>
      <c r="E114" s="211"/>
      <c r="G114" s="51" t="s">
        <v>48</v>
      </c>
      <c r="H114" s="61"/>
    </row>
    <row r="115" spans="1:8" ht="15" customHeight="1" x14ac:dyDescent="0.25">
      <c r="A115" s="95" t="s">
        <v>57</v>
      </c>
      <c r="B115" s="94"/>
      <c r="C115" s="94"/>
      <c r="D115" s="94"/>
      <c r="E115" s="208"/>
      <c r="F115" s="208"/>
      <c r="G115" s="52"/>
      <c r="H115" s="51"/>
    </row>
    <row r="116" spans="1:8" ht="9" customHeight="1" x14ac:dyDescent="0.25">
      <c r="A116" s="3"/>
      <c r="E116" s="4"/>
    </row>
    <row r="117" spans="1:8" x14ac:dyDescent="0.25">
      <c r="A117" s="210" t="s">
        <v>58</v>
      </c>
      <c r="B117" s="159"/>
      <c r="C117" s="211"/>
      <c r="D117" s="211"/>
      <c r="E117" s="211"/>
      <c r="G117" s="51" t="s">
        <v>48</v>
      </c>
      <c r="H117" s="61"/>
    </row>
    <row r="118" spans="1:8" x14ac:dyDescent="0.25">
      <c r="A118" s="41"/>
      <c r="B118" s="26" t="s">
        <v>68</v>
      </c>
      <c r="C118" s="60"/>
      <c r="D118" s="60"/>
      <c r="E118" s="42"/>
      <c r="F118" s="60"/>
      <c r="G118" s="42"/>
    </row>
    <row r="119" spans="1:8" x14ac:dyDescent="0.25">
      <c r="A119" s="3"/>
      <c r="B119" s="26"/>
      <c r="E119" s="4"/>
    </row>
    <row r="125" spans="1:8" ht="17.100000000000001" customHeight="1" x14ac:dyDescent="0.25"/>
    <row r="126" spans="1:8" ht="17.100000000000001" customHeight="1" x14ac:dyDescent="0.25"/>
    <row r="127" spans="1:8" ht="17.100000000000001" customHeight="1" x14ac:dyDescent="0.25">
      <c r="C127" s="2"/>
      <c r="H127" s="2"/>
    </row>
    <row r="128" spans="1:8" ht="17.100000000000001" hidden="1" customHeight="1" x14ac:dyDescent="0.25">
      <c r="C128" s="2"/>
      <c r="H128" s="2"/>
    </row>
    <row r="129" spans="1:8" ht="17.100000000000001" hidden="1" customHeight="1" x14ac:dyDescent="0.25">
      <c r="B129" s="2" t="s">
        <v>59</v>
      </c>
      <c r="C129" s="2"/>
      <c r="H129" s="2"/>
    </row>
    <row r="130" spans="1:8" ht="17.100000000000001" hidden="1" customHeight="1" x14ac:dyDescent="0.25">
      <c r="B130" s="2" t="s">
        <v>60</v>
      </c>
      <c r="C130" s="2"/>
      <c r="H130" s="2"/>
    </row>
    <row r="131" spans="1:8" ht="17.100000000000001" hidden="1" customHeight="1" x14ac:dyDescent="0.25">
      <c r="B131" s="2" t="s">
        <v>61</v>
      </c>
      <c r="C131" s="2"/>
      <c r="H131" s="2"/>
    </row>
    <row r="132" spans="1:8" ht="17.100000000000001" hidden="1" customHeight="1" x14ac:dyDescent="0.25">
      <c r="B132" s="2" t="s">
        <v>62</v>
      </c>
      <c r="C132" s="2"/>
      <c r="H132" s="2"/>
    </row>
    <row r="133" spans="1:8" ht="17.100000000000001" hidden="1" customHeight="1" x14ac:dyDescent="0.25">
      <c r="B133" s="2" t="s">
        <v>63</v>
      </c>
      <c r="C133" s="2"/>
      <c r="H133" s="2"/>
    </row>
    <row r="134" spans="1:8" ht="17.100000000000001" hidden="1" customHeight="1" x14ac:dyDescent="0.25">
      <c r="B134" s="2" t="s">
        <v>29</v>
      </c>
    </row>
    <row r="135" spans="1:8" ht="17.100000000000001" hidden="1" customHeight="1" x14ac:dyDescent="0.25"/>
    <row r="136" spans="1:8" ht="17.100000000000001" hidden="1" customHeight="1" x14ac:dyDescent="0.25"/>
    <row r="137" spans="1:8" ht="17.100000000000001" hidden="1" customHeight="1" x14ac:dyDescent="0.25"/>
    <row r="138" spans="1:8" ht="17.100000000000001" hidden="1" customHeight="1" x14ac:dyDescent="0.25"/>
    <row r="139" spans="1:8" ht="17.100000000000001" hidden="1" customHeight="1" x14ac:dyDescent="0.25">
      <c r="C139" s="2"/>
      <c r="H139" s="2"/>
    </row>
    <row r="140" spans="1:8" ht="17.100000000000001" hidden="1" customHeight="1" x14ac:dyDescent="0.25">
      <c r="C140" s="2"/>
      <c r="H140" s="2"/>
    </row>
    <row r="141" spans="1:8" ht="17.100000000000001" hidden="1" customHeight="1" x14ac:dyDescent="0.25">
      <c r="B141" s="2" t="e">
        <f>LOOKUP(H4,A142:B149)</f>
        <v>#N/A</v>
      </c>
      <c r="C141" s="2"/>
      <c r="H141" s="2"/>
    </row>
    <row r="142" spans="1:8" ht="17.100000000000001" hidden="1" customHeight="1" x14ac:dyDescent="0.25">
      <c r="A142" s="2">
        <v>1</v>
      </c>
      <c r="B142" s="2">
        <v>10.039999999999999</v>
      </c>
      <c r="C142" s="2"/>
      <c r="H142" s="2"/>
    </row>
    <row r="143" spans="1:8" ht="17.100000000000001" hidden="1" customHeight="1" x14ac:dyDescent="0.25">
      <c r="A143" s="2">
        <v>2</v>
      </c>
      <c r="B143" s="2">
        <v>13.4</v>
      </c>
      <c r="C143" s="2"/>
      <c r="H143" s="2"/>
    </row>
    <row r="144" spans="1:8" ht="17.100000000000001" hidden="1" customHeight="1" x14ac:dyDescent="0.25">
      <c r="A144" s="2">
        <v>3</v>
      </c>
      <c r="B144" s="2">
        <v>16.760000000000002</v>
      </c>
      <c r="C144" s="2"/>
      <c r="H144" s="2"/>
    </row>
    <row r="145" spans="1:8" ht="17.100000000000001" hidden="1" customHeight="1" x14ac:dyDescent="0.25">
      <c r="A145" s="2">
        <v>4</v>
      </c>
      <c r="B145" s="2">
        <v>18.440000000000001</v>
      </c>
      <c r="C145" s="2"/>
      <c r="H145" s="2"/>
    </row>
    <row r="146" spans="1:8" ht="17.100000000000001" hidden="1" customHeight="1" x14ac:dyDescent="0.25">
      <c r="A146" s="2">
        <v>5</v>
      </c>
      <c r="B146" s="2">
        <v>20.079999999999998</v>
      </c>
      <c r="C146" s="2"/>
      <c r="H146" s="2"/>
    </row>
    <row r="147" spans="1:8" ht="17.100000000000001" hidden="1" customHeight="1" x14ac:dyDescent="0.25">
      <c r="A147" s="2">
        <v>6</v>
      </c>
      <c r="B147" s="2">
        <v>21.76</v>
      </c>
      <c r="C147" s="2"/>
      <c r="H147" s="2"/>
    </row>
    <row r="148" spans="1:8" ht="17.100000000000001" hidden="1" customHeight="1" x14ac:dyDescent="0.25">
      <c r="A148" s="2">
        <v>7</v>
      </c>
      <c r="B148" s="2">
        <v>23.44</v>
      </c>
      <c r="C148" s="2"/>
      <c r="H148" s="2"/>
    </row>
    <row r="149" spans="1:8" ht="17.100000000000001" hidden="1" customHeight="1" x14ac:dyDescent="0.25">
      <c r="A149" s="2">
        <v>8</v>
      </c>
      <c r="B149" s="2">
        <v>25.12</v>
      </c>
      <c r="C149" s="2"/>
      <c r="H149" s="2"/>
    </row>
    <row r="150" spans="1:8" ht="17.100000000000001" hidden="1" customHeight="1" x14ac:dyDescent="0.25"/>
    <row r="151" spans="1:8" ht="17.100000000000001" hidden="1" customHeight="1" x14ac:dyDescent="0.25"/>
    <row r="152" spans="1:8" ht="17.100000000000001" hidden="1" customHeight="1" x14ac:dyDescent="0.25"/>
    <row r="153" spans="1:8" hidden="1" x14ac:dyDescent="0.25"/>
  </sheetData>
  <sheetProtection password="CF4B" sheet="1" formatColumns="0" selectLockedCells="1"/>
  <mergeCells count="88">
    <mergeCell ref="G5:H5"/>
    <mergeCell ref="D77:D78"/>
    <mergeCell ref="G68:H68"/>
    <mergeCell ref="G69:H69"/>
    <mergeCell ref="G70:H70"/>
    <mergeCell ref="A75:B75"/>
    <mergeCell ref="A76:B76"/>
    <mergeCell ref="A77:B78"/>
    <mergeCell ref="O13:R13"/>
    <mergeCell ref="K17:K18"/>
    <mergeCell ref="L17:L18"/>
    <mergeCell ref="M17:M18"/>
    <mergeCell ref="A44:C44"/>
    <mergeCell ref="G94:H94"/>
    <mergeCell ref="K37:K38"/>
    <mergeCell ref="L37:L38"/>
    <mergeCell ref="M37:M38"/>
    <mergeCell ref="L13:M13"/>
    <mergeCell ref="F74:H74"/>
    <mergeCell ref="F75:H75"/>
    <mergeCell ref="F83:H83"/>
    <mergeCell ref="C68:F68"/>
    <mergeCell ref="C69:F69"/>
    <mergeCell ref="C70:F70"/>
    <mergeCell ref="C84:D84"/>
    <mergeCell ref="E30:F32"/>
    <mergeCell ref="F61:G61"/>
    <mergeCell ref="C77:C78"/>
    <mergeCell ref="E77:E78"/>
    <mergeCell ref="A47:H47"/>
    <mergeCell ref="A48:H53"/>
    <mergeCell ref="A58:D58"/>
    <mergeCell ref="A1:H1"/>
    <mergeCell ref="A2:H2"/>
    <mergeCell ref="A12:H12"/>
    <mergeCell ref="B13:C13"/>
    <mergeCell ref="E13:H13"/>
    <mergeCell ref="C4:D4"/>
    <mergeCell ref="C5:D5"/>
    <mergeCell ref="C6:D6"/>
    <mergeCell ref="C7:D7"/>
    <mergeCell ref="C8:D8"/>
    <mergeCell ref="A57:H57"/>
    <mergeCell ref="G4:H4"/>
    <mergeCell ref="A56:H56"/>
    <mergeCell ref="E115:F115"/>
    <mergeCell ref="A99:B99"/>
    <mergeCell ref="A117:B117"/>
    <mergeCell ref="C114:E114"/>
    <mergeCell ref="C117:E117"/>
    <mergeCell ref="A114:B114"/>
    <mergeCell ref="C99:E99"/>
    <mergeCell ref="C111:H112"/>
    <mergeCell ref="G100:H100"/>
    <mergeCell ref="B104:H105"/>
    <mergeCell ref="B108:H109"/>
    <mergeCell ref="A87:E87"/>
    <mergeCell ref="B62:G62"/>
    <mergeCell ref="A55:H55"/>
    <mergeCell ref="F79:H79"/>
    <mergeCell ref="A66:F66"/>
    <mergeCell ref="B63:F64"/>
    <mergeCell ref="A79:B79"/>
    <mergeCell ref="A72:B72"/>
    <mergeCell ref="A73:B73"/>
    <mergeCell ref="F73:H73"/>
    <mergeCell ref="A74:B74"/>
    <mergeCell ref="F76:H76"/>
    <mergeCell ref="F72:H72"/>
    <mergeCell ref="A83:B83"/>
    <mergeCell ref="A60:D60"/>
    <mergeCell ref="F78:H78"/>
    <mergeCell ref="G6:H6"/>
    <mergeCell ref="G97:H97"/>
    <mergeCell ref="G99:H99"/>
    <mergeCell ref="A92:H92"/>
    <mergeCell ref="F77:H77"/>
    <mergeCell ref="G95:H95"/>
    <mergeCell ref="A80:B81"/>
    <mergeCell ref="B94:C94"/>
    <mergeCell ref="C80:C81"/>
    <mergeCell ref="D80:D81"/>
    <mergeCell ref="E80:E81"/>
    <mergeCell ref="F80:H80"/>
    <mergeCell ref="F81:H81"/>
    <mergeCell ref="C85:D85"/>
    <mergeCell ref="C86:D86"/>
    <mergeCell ref="C88:D88"/>
  </mergeCells>
  <conditionalFormatting sqref="B16:B17 B22">
    <cfRule type="expression" dxfId="5" priority="31">
      <formula>(AND(B16="Please Enter Day LON",A16&lt;&gt;0))</formula>
    </cfRule>
  </conditionalFormatting>
  <conditionalFormatting sqref="A48">
    <cfRule type="expression" dxfId="4" priority="32">
      <formula>$A$48&lt;&gt;""</formula>
    </cfRule>
  </conditionalFormatting>
  <conditionalFormatting sqref="L17:L18 L24">
    <cfRule type="expression" dxfId="3" priority="26">
      <formula>(AND(L17="Please Enter Day LON",K17&lt;&gt;0))</formula>
    </cfRule>
  </conditionalFormatting>
  <conditionalFormatting sqref="C111:F112">
    <cfRule type="expression" dxfId="2" priority="34">
      <formula>AND($A$111="X",$C$111="")</formula>
    </cfRule>
  </conditionalFormatting>
  <conditionalFormatting sqref="A69:H69 A76:C79 F76:H79">
    <cfRule type="expression" dxfId="1" priority="10">
      <formula>$E$58=TRUE</formula>
    </cfRule>
  </conditionalFormatting>
  <conditionalFormatting sqref="F5">
    <cfRule type="cellIs" dxfId="0" priority="1" operator="equal">
      <formula>0</formula>
    </cfRule>
  </conditionalFormatting>
  <dataValidations count="14">
    <dataValidation type="list" allowBlank="1" showInputMessage="1" showErrorMessage="1" sqref="C8 G8" xr:uid="{00000000-0002-0000-0000-000000000000}">
      <formula1>$T$6:$T$8</formula1>
    </dataValidation>
    <dataValidation type="list" allowBlank="1" showInputMessage="1" showErrorMessage="1" sqref="C5" xr:uid="{00000000-0002-0000-0000-000001000000}">
      <formula1>$B$129:$B$134</formula1>
    </dataValidation>
    <dataValidation type="whole" allowBlank="1" showInputMessage="1" showErrorMessage="1" sqref="A19 E19" xr:uid="{ADBF979B-9482-4FEC-BD7D-80D611B1B514}">
      <formula1>0</formula1>
      <formula2>1</formula2>
    </dataValidation>
    <dataValidation type="decimal" allowBlank="1" showInputMessage="1" showErrorMessage="1" sqref="E16 A16" xr:uid="{34C31753-8296-4AF3-B9F3-CD4135703A65}">
      <formula1>0</formula1>
      <formula2>10</formula2>
    </dataValidation>
    <dataValidation type="decimal" allowBlank="1" showInputMessage="1" showErrorMessage="1" sqref="A22 A25 E22 E25 C76" xr:uid="{580C5352-3042-4913-A18D-D1DF850EF408}">
      <formula1>0</formula1>
      <formula2>40</formula2>
    </dataValidation>
    <dataValidation type="list" allowBlank="1" showInputMessage="1" showErrorMessage="1" sqref="B68:B70" xr:uid="{F2441CDF-BD1A-4CB9-A360-F5E502D1AE5C}">
      <formula1>$L$74:$L$76</formula1>
    </dataValidation>
    <dataValidation type="list" allowBlank="1" showInputMessage="1" showErrorMessage="1" sqref="A84:A85 C83" xr:uid="{7E9B86DB-0574-4B88-B70D-4C827F7D4ED8}">
      <formula1>"0,1"</formula1>
    </dataValidation>
    <dataValidation type="list" allowBlank="1" showInputMessage="1" showErrorMessage="1" sqref="E34 E36 E38 E40 E43" xr:uid="{F89A4068-3DFC-43BA-AD1C-50AA30127F54}">
      <formula1>$L$71:$L$73</formula1>
    </dataValidation>
    <dataValidation type="list" allowBlank="1" showInputMessage="1" showErrorMessage="1" sqref="A64" xr:uid="{56452710-3604-46FA-AD71-77DF6D59BF2F}">
      <formula1>$L$68:$L$69</formula1>
    </dataValidation>
    <dataValidation type="decimal" allowBlank="1" showInputMessage="1" showErrorMessage="1" sqref="C73 C80:C81" xr:uid="{D24E60B0-DDA7-4161-86FD-0252D7C5D46E}">
      <formula1>0</formula1>
      <formula2>30</formula2>
    </dataValidation>
    <dataValidation type="decimal" allowBlank="1" showInputMessage="1" showErrorMessage="1" sqref="C74" xr:uid="{97B1E976-B684-43D5-AC75-5F4854B7EE42}">
      <formula1>0</formula1>
      <formula2>4</formula2>
    </dataValidation>
    <dataValidation type="decimal" allowBlank="1" showInputMessage="1" showErrorMessage="1" sqref="C75" xr:uid="{702E863C-746D-47D2-B822-AA2782798720}">
      <formula1>0</formula1>
      <formula2>6</formula2>
    </dataValidation>
    <dataValidation type="decimal" allowBlank="1" showInputMessage="1" showErrorMessage="1" sqref="C77:C78" xr:uid="{61F1CA10-AB2D-438A-9181-AC5F6AAB286C}">
      <formula1>0</formula1>
      <formula2>35</formula2>
    </dataValidation>
    <dataValidation type="decimal" allowBlank="1" showInputMessage="1" showErrorMessage="1" sqref="C79" xr:uid="{CDF6D831-9F8F-4314-B5A7-4BDF6B10DAFA}">
      <formula1>0</formula1>
      <formula2>20</formula2>
    </dataValidation>
  </dataValidations>
  <pageMargins left="0.7" right="0.7" top="0.75" bottom="0.75" header="0.05" footer="0.05"/>
  <pageSetup scale="69" fitToHeight="2" orientation="portrait" r:id="rId1"/>
  <rowBreaks count="1" manualBreakCount="1">
    <brk id="54" max="7" man="1"/>
  </rowBreaks>
  <ignoredErrors>
    <ignoredError sqref="H45 C4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4</xdr:col>
                    <xdr:colOff>238125</xdr:colOff>
                    <xdr:row>57</xdr:row>
                    <xdr:rowOff>0</xdr:rowOff>
                  </from>
                  <to>
                    <xdr:col>5</xdr:col>
                    <xdr:colOff>219075</xdr:colOff>
                    <xdr:row>58</xdr:row>
                    <xdr:rowOff>19050</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4</xdr:col>
                    <xdr:colOff>228600</xdr:colOff>
                    <xdr:row>58</xdr:row>
                    <xdr:rowOff>180975</xdr:rowOff>
                  </from>
                  <to>
                    <xdr:col>5</xdr:col>
                    <xdr:colOff>266700</xdr:colOff>
                    <xdr:row>59</xdr:row>
                    <xdr:rowOff>209550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5aa524db-7994-4ced-a2c9-48a98e90847e" xsi:nil="true"/>
    <lcf76f155ced4ddcb4097134ff3c332f xmlns="5aa524db-7994-4ced-a2c9-48a98e90847e">
      <Terms xmlns="http://schemas.microsoft.com/office/infopath/2007/PartnerControls"/>
    </lcf76f155ced4ddcb4097134ff3c332f>
    <TaxCatchAll xmlns="8a992f34-6748-40d0-a1a6-bff449e3bc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673E79E0C3E640A3EA83010EA564F7" ma:contentTypeVersion="12" ma:contentTypeDescription="Create a new document." ma:contentTypeScope="" ma:versionID="efce251a4746054bbe027ae231bc47a5">
  <xsd:schema xmlns:xsd="http://www.w3.org/2001/XMLSchema" xmlns:xs="http://www.w3.org/2001/XMLSchema" xmlns:p="http://schemas.microsoft.com/office/2006/metadata/properties" xmlns:ns2="5aa524db-7994-4ced-a2c9-48a98e90847e" xmlns:ns3="8a992f34-6748-40d0-a1a6-bff449e3bc95" targetNamespace="http://schemas.microsoft.com/office/2006/metadata/properties" ma:root="true" ma:fieldsID="bb25d42501bc21e45c0a4215ac396311" ns2:_="" ns3:_="">
    <xsd:import namespace="5aa524db-7994-4ced-a2c9-48a98e90847e"/>
    <xsd:import namespace="8a992f34-6748-40d0-a1a6-bff449e3bc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Description0"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a524db-7994-4ced-a2c9-48a98e9084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Description0" ma:index="12" nillable="true" ma:displayName="Description" ma:internalName="Description0">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992f34-6748-40d0-a1a6-bff449e3bc9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75d7816-9169-48cb-b9df-4d21a66dca2d}" ma:internalName="TaxCatchAll" ma:showField="CatchAllData" ma:web="8a992f34-6748-40d0-a1a6-bff449e3bc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8E961B-6A51-4884-8337-2FEDC1FF6C8B}">
  <ds:schemaRef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elements/1.1/"/>
    <ds:schemaRef ds:uri="http://purl.org/dc/terms/"/>
    <ds:schemaRef ds:uri="7d79962f-82e0-447b-a816-99edbdaa00c7"/>
    <ds:schemaRef ds:uri="a06932ec-957b-4799-8604-6195ab687f22"/>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71174D4-301F-4A17-B932-FA7C63A86A91}"/>
</file>

<file path=customXml/itemProps3.xml><?xml version="1.0" encoding="utf-8"?>
<ds:datastoreItem xmlns:ds="http://schemas.openxmlformats.org/officeDocument/2006/customXml" ds:itemID="{E40E687D-F33B-41E1-B471-6A71468F43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DumphyJ</dc:creator>
  <cp:keywords/>
  <dc:description/>
  <cp:lastModifiedBy>Bannon, Sean</cp:lastModifiedBy>
  <cp:revision/>
  <cp:lastPrinted>2023-04-23T22:51:48Z</cp:lastPrinted>
  <dcterms:created xsi:type="dcterms:W3CDTF">2017-06-14T20:07:28Z</dcterms:created>
  <dcterms:modified xsi:type="dcterms:W3CDTF">2023-06-05T13:49:39Z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0x010100DCF191CFEE37994EAE9F515C802FE1FC</vt:lpwstr>
  </property>
</Properties>
</file>